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8070" firstSheet="1" activeTab="2"/>
  </bookViews>
  <sheets>
    <sheet name="ФК РЗ  и ПРЗ декабрь 2006г" sheetId="1" r:id="rId1"/>
    <sheet name="ФУНК_КЛ_по PЗ и ПPЗ" sheetId="2" r:id="rId2"/>
    <sheet name="РЗ_ПРЗ_ЦСТ_ВР декабрь " sheetId="3" r:id="rId3"/>
  </sheets>
  <definedNames>
    <definedName name="Excel_BuiltIn_Print_Titles_1">'ФК РЗ  и ПРЗ декабрь 2006г'!$9:$9</definedName>
    <definedName name="Excel_BuiltIn_Print_Titles_2">'ФУНК_КЛ_по PЗ и ПPЗ'!$15:$15</definedName>
    <definedName name="Excel_BuiltIn_Print_Titles_3">'РЗ_ПРЗ_ЦСТ_ВР декабрь '!$12:$12</definedName>
  </definedNames>
  <calcPr calcId="145621" fullCalcOnLoad="1"/>
</workbook>
</file>

<file path=xl/calcChain.xml><?xml version="1.0" encoding="utf-8"?>
<calcChain xmlns="http://schemas.openxmlformats.org/spreadsheetml/2006/main">
  <c r="K22" i="3" l="1"/>
  <c r="L134" i="3"/>
  <c r="K105" i="3"/>
  <c r="J105" i="3"/>
  <c r="L105" i="3" s="1"/>
  <c r="J34" i="3"/>
  <c r="J33" i="3" s="1"/>
  <c r="K82" i="3"/>
  <c r="J82" i="3"/>
  <c r="I82" i="3"/>
  <c r="I162" i="3"/>
  <c r="K45" i="3"/>
  <c r="J130" i="3"/>
  <c r="J129" i="3" s="1"/>
  <c r="L129" i="3" s="1"/>
  <c r="J124" i="3"/>
  <c r="K160" i="3"/>
  <c r="J17" i="3"/>
  <c r="J16" i="3" s="1"/>
  <c r="L16" i="3" s="1"/>
  <c r="J59" i="3"/>
  <c r="J22" i="3"/>
  <c r="J92" i="3"/>
  <c r="L47" i="3"/>
  <c r="L99" i="3"/>
  <c r="L108" i="3"/>
  <c r="L133" i="3"/>
  <c r="L131" i="3"/>
  <c r="L132" i="3"/>
  <c r="K147" i="3"/>
  <c r="K146" i="3"/>
  <c r="K120" i="3"/>
  <c r="L112" i="3"/>
  <c r="L111" i="3"/>
  <c r="L110" i="3"/>
  <c r="L109" i="3"/>
  <c r="L115" i="3"/>
  <c r="L98" i="3"/>
  <c r="L96" i="3"/>
  <c r="L90" i="3"/>
  <c r="J45" i="3"/>
  <c r="K130" i="3"/>
  <c r="K167" i="3"/>
  <c r="K166" i="3" s="1"/>
  <c r="I130" i="3"/>
  <c r="I129" i="3" s="1"/>
  <c r="I117" i="3"/>
  <c r="J97" i="3"/>
  <c r="L97" i="3"/>
  <c r="I97" i="3"/>
  <c r="I139" i="3"/>
  <c r="I138" i="3" s="1"/>
  <c r="I137" i="3" s="1"/>
  <c r="I136" i="3" s="1"/>
  <c r="I156" i="3"/>
  <c r="I155" i="3"/>
  <c r="I154" i="3" s="1"/>
  <c r="I22" i="3"/>
  <c r="I19" i="3" s="1"/>
  <c r="I20" i="3"/>
  <c r="K94" i="3"/>
  <c r="K101" i="3"/>
  <c r="K100" i="3" s="1"/>
  <c r="L100" i="3" s="1"/>
  <c r="I122" i="3"/>
  <c r="J43" i="3"/>
  <c r="I34" i="3"/>
  <c r="I33" i="3" s="1"/>
  <c r="I17" i="3"/>
  <c r="I16" i="3"/>
  <c r="G67" i="3"/>
  <c r="G66" i="3"/>
  <c r="G65" i="3" s="1"/>
  <c r="J57" i="3"/>
  <c r="J56" i="3" s="1"/>
  <c r="J147" i="3"/>
  <c r="L147" i="3" s="1"/>
  <c r="J72" i="3"/>
  <c r="J71" i="3" s="1"/>
  <c r="I36" i="3"/>
  <c r="I32" i="3" s="1"/>
  <c r="K17" i="3"/>
  <c r="K16" i="3"/>
  <c r="K20" i="3"/>
  <c r="L67" i="3"/>
  <c r="J20" i="3"/>
  <c r="J19" i="3"/>
  <c r="J114" i="3"/>
  <c r="L114" i="3"/>
  <c r="I114" i="3"/>
  <c r="J95" i="3"/>
  <c r="J94" i="3" s="1"/>
  <c r="L94" i="3" s="1"/>
  <c r="I95" i="3"/>
  <c r="I94" i="3" s="1"/>
  <c r="I91" i="3" s="1"/>
  <c r="I72" i="3"/>
  <c r="I71" i="3" s="1"/>
  <c r="I70" i="3" s="1"/>
  <c r="I59" i="3"/>
  <c r="I57" i="3"/>
  <c r="I56" i="3" s="1"/>
  <c r="I55" i="3" s="1"/>
  <c r="I54" i="3" s="1"/>
  <c r="L141" i="3"/>
  <c r="J117" i="3"/>
  <c r="K92" i="3"/>
  <c r="L92" i="3" s="1"/>
  <c r="L143" i="3"/>
  <c r="L142" i="3"/>
  <c r="I142" i="3"/>
  <c r="I101" i="3"/>
  <c r="I100" i="3"/>
  <c r="L81" i="3"/>
  <c r="K80" i="3"/>
  <c r="K79" i="3" s="1"/>
  <c r="J80" i="3"/>
  <c r="I80" i="3"/>
  <c r="I79" i="3" s="1"/>
  <c r="I78" i="3" s="1"/>
  <c r="I65" i="3" s="1"/>
  <c r="L93" i="3"/>
  <c r="K48" i="3"/>
  <c r="L44" i="3"/>
  <c r="K72" i="3"/>
  <c r="K71" i="3"/>
  <c r="K70" i="3" s="1"/>
  <c r="K76" i="3"/>
  <c r="J76" i="3"/>
  <c r="L73" i="3"/>
  <c r="J167" i="3"/>
  <c r="J166" i="3" s="1"/>
  <c r="J165" i="3" s="1"/>
  <c r="I167" i="3"/>
  <c r="I166" i="3"/>
  <c r="I165" i="3" s="1"/>
  <c r="K156" i="3"/>
  <c r="K155" i="3" s="1"/>
  <c r="J156" i="3"/>
  <c r="J155" i="3" s="1"/>
  <c r="J154" i="3" s="1"/>
  <c r="L158" i="3"/>
  <c r="K152" i="3"/>
  <c r="J152" i="3"/>
  <c r="L152" i="3" s="1"/>
  <c r="I152" i="3"/>
  <c r="I149" i="3" s="1"/>
  <c r="L153" i="3"/>
  <c r="K150" i="3"/>
  <c r="J150" i="3"/>
  <c r="I150" i="3"/>
  <c r="I147" i="3"/>
  <c r="I146" i="3"/>
  <c r="K139" i="3"/>
  <c r="K138" i="3"/>
  <c r="K137" i="3" s="1"/>
  <c r="L137" i="3" s="1"/>
  <c r="J139" i="3"/>
  <c r="J138" i="3"/>
  <c r="J137" i="3" s="1"/>
  <c r="J136" i="3" s="1"/>
  <c r="K126" i="3"/>
  <c r="K116" i="3"/>
  <c r="J126" i="3"/>
  <c r="I126" i="3"/>
  <c r="K124" i="3"/>
  <c r="L124" i="3"/>
  <c r="I124" i="3"/>
  <c r="L127" i="3"/>
  <c r="L125" i="3"/>
  <c r="J122" i="3"/>
  <c r="J116" i="3" s="1"/>
  <c r="J104" i="3" s="1"/>
  <c r="J120" i="3"/>
  <c r="I120" i="3"/>
  <c r="K117" i="3"/>
  <c r="L117" i="3"/>
  <c r="L106" i="3"/>
  <c r="I105" i="3"/>
  <c r="J101" i="3"/>
  <c r="L101" i="3"/>
  <c r="L102" i="3"/>
  <c r="K88" i="3"/>
  <c r="K87" i="3" s="1"/>
  <c r="J88" i="3"/>
  <c r="J87" i="3" s="1"/>
  <c r="J86" i="3" s="1"/>
  <c r="I88" i="3"/>
  <c r="I87" i="3"/>
  <c r="I86" i="3" s="1"/>
  <c r="L89" i="3"/>
  <c r="I67" i="3"/>
  <c r="I66" i="3"/>
  <c r="K63" i="3"/>
  <c r="J63" i="3"/>
  <c r="J62" i="3" s="1"/>
  <c r="L62" i="3" s="1"/>
  <c r="I63" i="3"/>
  <c r="I62" i="3"/>
  <c r="K57" i="3"/>
  <c r="K56" i="3"/>
  <c r="K59" i="3"/>
  <c r="K52" i="3"/>
  <c r="J52" i="3"/>
  <c r="J51" i="3"/>
  <c r="L51" i="3" s="1"/>
  <c r="I52" i="3"/>
  <c r="I51" i="3"/>
  <c r="L53" i="3"/>
  <c r="J49" i="3"/>
  <c r="J48" i="3" s="1"/>
  <c r="I49" i="3"/>
  <c r="I48" i="3" s="1"/>
  <c r="L50" i="3"/>
  <c r="I45" i="3"/>
  <c r="K43" i="3"/>
  <c r="K42" i="3" s="1"/>
  <c r="I43" i="3"/>
  <c r="I42" i="3" s="1"/>
  <c r="I41" i="3" s="1"/>
  <c r="I15" i="3" s="1"/>
  <c r="J39" i="3"/>
  <c r="J38" i="3" s="1"/>
  <c r="K38" i="3"/>
  <c r="I39" i="3"/>
  <c r="I38" i="3"/>
  <c r="K34" i="3"/>
  <c r="K33" i="3"/>
  <c r="K27" i="3"/>
  <c r="K26" i="3"/>
  <c r="J27" i="3"/>
  <c r="L27" i="3" s="1"/>
  <c r="I27" i="3"/>
  <c r="I26" i="3"/>
  <c r="I161" i="3"/>
  <c r="I160" i="3"/>
  <c r="J162" i="3"/>
  <c r="J161" i="3"/>
  <c r="J160" i="3" s="1"/>
  <c r="L160" i="3" s="1"/>
  <c r="K162" i="3"/>
  <c r="K161" i="3"/>
  <c r="L161" i="3" s="1"/>
  <c r="L30" i="3"/>
  <c r="L140" i="3"/>
  <c r="L123" i="3"/>
  <c r="L121" i="3"/>
  <c r="L118" i="3"/>
  <c r="L103" i="3"/>
  <c r="L64" i="3"/>
  <c r="L46" i="3"/>
  <c r="L29" i="3"/>
  <c r="L24" i="3"/>
  <c r="L23" i="3"/>
  <c r="L22" i="3" s="1"/>
  <c r="L19" i="3" s="1"/>
  <c r="L168" i="3"/>
  <c r="L84" i="3"/>
  <c r="L18" i="3"/>
  <c r="L163" i="3"/>
  <c r="L157" i="3"/>
  <c r="L148" i="3"/>
  <c r="G155" i="3"/>
  <c r="L28" i="3"/>
  <c r="G17" i="3"/>
  <c r="G16" i="3" s="1"/>
  <c r="G20" i="3"/>
  <c r="G19" i="3" s="1"/>
  <c r="G27" i="3"/>
  <c r="G26" i="3" s="1"/>
  <c r="G39" i="3"/>
  <c r="G38" i="3" s="1"/>
  <c r="G42" i="3"/>
  <c r="G41" i="3" s="1"/>
  <c r="G104" i="3"/>
  <c r="G85" i="3" s="1"/>
  <c r="G136" i="3"/>
  <c r="L21" i="3"/>
  <c r="D58" i="2"/>
  <c r="D17" i="2" s="1"/>
  <c r="D53" i="2"/>
  <c r="D48" i="2"/>
  <c r="F48" i="2"/>
  <c r="D43" i="2"/>
  <c r="D37" i="2"/>
  <c r="D33" i="2"/>
  <c r="D28" i="2"/>
  <c r="F28" i="2" s="1"/>
  <c r="D19" i="2"/>
  <c r="E19" i="2"/>
  <c r="F19" i="2"/>
  <c r="E28" i="2"/>
  <c r="E33" i="2"/>
  <c r="F33" i="2" s="1"/>
  <c r="E37" i="2"/>
  <c r="E43" i="2"/>
  <c r="F43" i="2" s="1"/>
  <c r="E48" i="2"/>
  <c r="E53" i="2"/>
  <c r="E58" i="2"/>
  <c r="F20" i="2"/>
  <c r="F21" i="2"/>
  <c r="F22" i="2"/>
  <c r="F23" i="2"/>
  <c r="F24" i="2"/>
  <c r="F25" i="2"/>
  <c r="F26" i="2"/>
  <c r="F29" i="2"/>
  <c r="F30" i="2"/>
  <c r="F31" i="2"/>
  <c r="F34" i="2"/>
  <c r="F35" i="2"/>
  <c r="F37" i="2"/>
  <c r="F38" i="2"/>
  <c r="F39" i="2"/>
  <c r="F40" i="2"/>
  <c r="F41" i="2"/>
  <c r="F44" i="2"/>
  <c r="F45" i="2"/>
  <c r="F46" i="2"/>
  <c r="F47" i="2"/>
  <c r="F49" i="2"/>
  <c r="F50" i="2"/>
  <c r="F51" i="2"/>
  <c r="F54" i="2"/>
  <c r="F53" i="2" s="1"/>
  <c r="F55" i="2"/>
  <c r="F56" i="2"/>
  <c r="F59" i="2"/>
  <c r="F58" i="2" s="1"/>
  <c r="F60" i="2"/>
  <c r="L83" i="3"/>
  <c r="K32" i="3"/>
  <c r="K149" i="3"/>
  <c r="K145" i="3"/>
  <c r="K144" i="3" s="1"/>
  <c r="L66" i="3"/>
  <c r="L95" i="3"/>
  <c r="L49" i="3"/>
  <c r="J100" i="3"/>
  <c r="L122" i="3"/>
  <c r="J32" i="3"/>
  <c r="J42" i="3"/>
  <c r="J41" i="3" s="1"/>
  <c r="J79" i="3"/>
  <c r="J78" i="3" s="1"/>
  <c r="L167" i="3"/>
  <c r="L139" i="3"/>
  <c r="L82" i="3"/>
  <c r="L52" i="3"/>
  <c r="L20" i="3"/>
  <c r="L72" i="3"/>
  <c r="L162" i="3"/>
  <c r="J26" i="3"/>
  <c r="L120" i="3"/>
  <c r="I116" i="3"/>
  <c r="I104" i="3" s="1"/>
  <c r="L126" i="3"/>
  <c r="L80" i="3"/>
  <c r="K86" i="3"/>
  <c r="L138" i="3"/>
  <c r="K129" i="3"/>
  <c r="L63" i="3"/>
  <c r="L17" i="3"/>
  <c r="K62" i="3"/>
  <c r="K104" i="3"/>
  <c r="K55" i="3"/>
  <c r="K54" i="3" s="1"/>
  <c r="K19" i="3"/>
  <c r="L45" i="3"/>
  <c r="K136" i="3" l="1"/>
  <c r="L136" i="3" s="1"/>
  <c r="L86" i="3"/>
  <c r="I85" i="3"/>
  <c r="I14" i="3" s="1"/>
  <c r="L48" i="3"/>
  <c r="L79" i="3"/>
  <c r="K78" i="3"/>
  <c r="J15" i="3"/>
  <c r="G15" i="3"/>
  <c r="G14" i="3" s="1"/>
  <c r="L116" i="3"/>
  <c r="L104" i="3" s="1"/>
  <c r="K154" i="3"/>
  <c r="L154" i="3" s="1"/>
  <c r="L155" i="3"/>
  <c r="L42" i="3"/>
  <c r="K41" i="3"/>
  <c r="L41" i="3" s="1"/>
  <c r="L87" i="3"/>
  <c r="I145" i="3"/>
  <c r="I144" i="3" s="1"/>
  <c r="J75" i="3"/>
  <c r="J70" i="3" s="1"/>
  <c r="J65" i="3" s="1"/>
  <c r="J55" i="3"/>
  <c r="L166" i="3"/>
  <c r="K165" i="3"/>
  <c r="L165" i="3" s="1"/>
  <c r="J91" i="3"/>
  <c r="J85" i="3" s="1"/>
  <c r="E17" i="2"/>
  <c r="F17" i="2" s="1"/>
  <c r="J146" i="3"/>
  <c r="L43" i="3"/>
  <c r="L71" i="3"/>
  <c r="L70" i="3" s="1"/>
  <c r="L130" i="3"/>
  <c r="K91" i="3"/>
  <c r="L26" i="3"/>
  <c r="J149" i="3"/>
  <c r="L156" i="3"/>
  <c r="L88" i="3"/>
  <c r="L55" i="3" l="1"/>
  <c r="J54" i="3"/>
  <c r="K15" i="3"/>
  <c r="L91" i="3"/>
  <c r="J145" i="3"/>
  <c r="L146" i="3"/>
  <c r="K75" i="3"/>
  <c r="K65" i="3" s="1"/>
  <c r="L65" i="3" s="1"/>
  <c r="L78" i="3"/>
  <c r="K85" i="3"/>
  <c r="L85" i="3" s="1"/>
  <c r="K14" i="3" l="1"/>
  <c r="L15" i="3"/>
  <c r="J144" i="3"/>
  <c r="L144" i="3" s="1"/>
  <c r="L145" i="3"/>
  <c r="J14" i="3"/>
  <c r="L14" i="3" l="1"/>
</calcChain>
</file>

<file path=xl/sharedStrings.xml><?xml version="1.0" encoding="utf-8"?>
<sst xmlns="http://schemas.openxmlformats.org/spreadsheetml/2006/main" count="898" uniqueCount="282">
  <si>
    <t>Приложение  1</t>
  </si>
  <si>
    <t>к Постановлению Совета народных</t>
  </si>
  <si>
    <t>депутатов  МО "Гиагинский  район"</t>
  </si>
  <si>
    <t>от "_____"______________2006 г.______</t>
  </si>
  <si>
    <t>Распределение  ассигнований из бюджета муниципального образования " Гиагинский район" на 2006 год по разделам и подразделам функциональной классификации расходов бюджетов Российской Федерации</t>
  </si>
  <si>
    <t>Наименование</t>
  </si>
  <si>
    <t>РЗ</t>
  </si>
  <si>
    <t>ПРЗ</t>
  </si>
  <si>
    <t>уточн. бюджет</t>
  </si>
  <si>
    <t>Всего</t>
  </si>
  <si>
    <t>Общегосударственные расходы</t>
  </si>
  <si>
    <t>01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</si>
  <si>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</si>
  <si>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</si>
  <si>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Функционирование законодательных(представительных)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</si>
  <si>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</si>
  <si>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исполнительнойвласти субъектов РФ, местных администраций</t>
  </si>
  <si>
    <t>04</t>
  </si>
  <si>
    <t>Обеспечение проведения выборов и референдумов</t>
  </si>
  <si>
    <t>07</t>
  </si>
  <si>
    <t>Обслуживание государственного и муниципального долга</t>
  </si>
  <si>
    <t>12</t>
  </si>
  <si>
    <t>Резервные фонды</t>
  </si>
  <si>
    <t>13</t>
  </si>
  <si>
    <t xml:space="preserve">Другие общегосударственные вопросы </t>
  </si>
  <si>
    <t>15</t>
  </si>
  <si>
    <t>Национальная экономика</t>
  </si>
  <si>
    <t>Сельское хозяйство</t>
  </si>
  <si>
    <t>05</t>
  </si>
  <si>
    <t>Водные ресурсы</t>
  </si>
  <si>
    <t>06</t>
  </si>
  <si>
    <t>Транспорт</t>
  </si>
  <si>
    <t>08</t>
  </si>
  <si>
    <t>Жилищно-коммунальное хозяйство</t>
  </si>
  <si>
    <t>Жилищное хозяйство</t>
  </si>
  <si>
    <t>Коммунальное  хозяйство</t>
  </si>
  <si>
    <t>Образование</t>
  </si>
  <si>
    <t>Дошкольное образование</t>
  </si>
  <si>
    <t>Общее образование</t>
  </si>
  <si>
    <t>Молодежная политика  и оздоровление детей</t>
  </si>
  <si>
    <t>Другие вопросы в области образования</t>
  </si>
  <si>
    <t>09</t>
  </si>
  <si>
    <t>Культура, кинематография и средства массовой информации</t>
  </si>
  <si>
    <t>Культура</t>
  </si>
  <si>
    <t>Кинематография</t>
  </si>
  <si>
    <t>Периодическая печать и издательства</t>
  </si>
  <si>
    <t xml:space="preserve">Другие вопросы в области культуры,кинематографии и средств массовой информации </t>
  </si>
  <si>
    <t>Здравоохранение и спорт</t>
  </si>
  <si>
    <t xml:space="preserve">Здравоохранение      </t>
  </si>
  <si>
    <t>Спорт и физическая  культура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</si>
  <si>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</si>
  <si>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</si>
  <si>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</si>
  <si>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</si>
  <si>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</si>
  <si>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Борьба с беспризорностью, опека, попечительство</t>
  </si>
  <si>
    <t>Межбюджетные отношения</t>
  </si>
  <si>
    <t>11</t>
  </si>
  <si>
    <t>Финансовая помощь бюджетам других уровней</t>
  </si>
  <si>
    <t>Управляющая делами Совета народных депутатов</t>
  </si>
  <si>
    <t>муниципального образования "Гиагинский район"</t>
  </si>
  <si>
    <t>С.И. Тхайцухова</t>
  </si>
  <si>
    <t>РАСПРЕДЕЛЕНИЕ РАСХОДОВ БЮДЖЕТА   МО " ГИАГИНСКИЙ РАЙОН"  НА 2006 ГОД</t>
  </si>
  <si>
    <t>ПО  РАЗДЕЛАМ И  ПОДРАЗДЕЛАМ  ФУНКЦИОНАЛЬНОЙ КЛАССИФИКАЦИИ</t>
  </si>
  <si>
    <t>РАСХОДОВ БЮДЖЕТОВ  РОССИЙСКОЙ ФЕДЕРАЦИИ</t>
  </si>
  <si>
    <t>утв. бюджет</t>
  </si>
  <si>
    <t>поправки</t>
  </si>
  <si>
    <t>ВСЕГО</t>
  </si>
  <si>
    <t>ОБЩЕГОСУДАРСТВЕННЫЕ  ВОПРОСЫ</t>
  </si>
  <si>
    <t>.01</t>
  </si>
  <si>
    <t>.03</t>
  </si>
  <si>
    <t>.04</t>
  </si>
  <si>
    <t>.07</t>
  </si>
  <si>
    <t>.12</t>
  </si>
  <si>
    <t>.13</t>
  </si>
  <si>
    <t>.15</t>
  </si>
  <si>
    <t xml:space="preserve">НАЦИОНАЛЬНАЯ  ЭКОНОМИКА </t>
  </si>
  <si>
    <t>ЖИЛИЩНО-КОММУНАЛЬНОЕ  ХОЗЯЙСТВО</t>
  </si>
  <si>
    <t>.05</t>
  </si>
  <si>
    <t>.02</t>
  </si>
  <si>
    <t>ОБРАЗОВАНИЕ</t>
  </si>
  <si>
    <t>.09</t>
  </si>
  <si>
    <t>КУЛЬТУРА, КИНЕМАТОГРАФИЯ,СРЕДСТВА МАССОВОЙ ИНФОРМАЦИИ</t>
  </si>
  <si>
    <t>.08</t>
  </si>
  <si>
    <t>ЗДРАВООХРАНЕНИЕ  И  СПОРТ</t>
  </si>
  <si>
    <t>СОЦИАЛЬНАЯ  ПОЛИТИКА</t>
  </si>
  <si>
    <t>.10</t>
  </si>
  <si>
    <t>МЕЖБЮДЖЕТНЫЕ ТРАНСФЕРТЫ</t>
  </si>
  <si>
    <t>.11</t>
  </si>
  <si>
    <t>Управ.делами Совета народных депутатов</t>
  </si>
  <si>
    <t>МО "Гиагинский район"</t>
  </si>
  <si>
    <t>ЦСР</t>
  </si>
  <si>
    <t>ВР</t>
  </si>
  <si>
    <t>% исполнения к уточненному плану</t>
  </si>
  <si>
    <t>Функционирование высшего должностного лица субъекта Российской Федерации и органа муниципального образования</t>
  </si>
  <si>
    <t>Глава муниципального образования</t>
  </si>
  <si>
    <t>Функционирование законодательных(представительных) органов государственной власти и представительных органов муниципального образования</t>
  </si>
  <si>
    <t>Председатель представительного органа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</si>
  <si>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</t>
  </si>
  <si>
    <t>Резервные фонды местных администраций</t>
  </si>
  <si>
    <t xml:space="preserve">Национальная экономика </t>
  </si>
  <si>
    <t>Другие вопросы в области национальной экономики</t>
  </si>
  <si>
    <t>Мероприятие по землеустройству и землепользованию</t>
  </si>
  <si>
    <t>Благоустройство</t>
  </si>
  <si>
    <t>Физическая культура и спорт</t>
  </si>
  <si>
    <t>Коммунальное хозяйство</t>
  </si>
  <si>
    <t>Руководитель финансово-бухгалтерского отдела</t>
  </si>
  <si>
    <t>доп.клас.ФБ</t>
  </si>
  <si>
    <t>00</t>
  </si>
  <si>
    <t>Межбюджетные трансферты бюджетам субъектов Российской Федерации и муниципальных образований общего характера</t>
  </si>
  <si>
    <t>14</t>
  </si>
  <si>
    <t>Прочие межбюджетные трансферты бюджетам субъектов Российской Федерации и муниципальных образований общего характера</t>
  </si>
  <si>
    <t>Обслуживание государственного внутреннего и муниципального долга</t>
  </si>
  <si>
    <t>Уплата прочих налогов, сборов и иных платежей</t>
  </si>
  <si>
    <t>Резервные средства</t>
  </si>
  <si>
    <t>870</t>
  </si>
  <si>
    <t>Нацианальная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</si>
  <si>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</si>
  <si>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Обеспечение противопожарной безопасности</t>
  </si>
  <si>
    <t>Субсидии бюджетам муниципальных районов из бюджетов поселений на решение вопросов местного значения межмуниципального характера</t>
  </si>
  <si>
    <t xml:space="preserve"> </t>
  </si>
  <si>
    <t>120</t>
  </si>
  <si>
    <t>Расходы на выплаты персоналу государственных (муниципальных) органов</t>
  </si>
  <si>
    <t>Обеспечение функций органами местного самоуправления</t>
  </si>
  <si>
    <t>240</t>
  </si>
  <si>
    <t>Иные  закупки товаров, работ и услуг для обеспечения осударственных (муниципальных) нужд</t>
  </si>
  <si>
    <t>850</t>
  </si>
  <si>
    <t>Проведение выборов Главы муниципального образования</t>
  </si>
  <si>
    <t>Проведение выборов и референдумов</t>
  </si>
  <si>
    <t>Проведение выборов представительного органа  муниципального образования</t>
  </si>
  <si>
    <t>61 7 0Г10</t>
  </si>
  <si>
    <t>Осуществление отдельных государственных полномочий Республики Адыгея, переданных местным бюджетам</t>
  </si>
  <si>
    <t>Осуществление государственных полномочий в сфере административных правонарушений</t>
  </si>
  <si>
    <t>Выполнение других обязательста муниципальных образований</t>
  </si>
  <si>
    <t>Реализация программных мероприятий</t>
  </si>
  <si>
    <t>Иные бюджетные ассигнования</t>
  </si>
  <si>
    <t>Подпрограмма "Строительство и реконструкция дворовых детских и спортивных площадок в МО "Гиагинское сельское поселение"</t>
  </si>
  <si>
    <t>Модернизация объектов коммунальной инфраструктуры" муниципального образования "Гиагинское сельское поселение"</t>
  </si>
  <si>
    <t>Прочие мероприятия в области коммунального хозяйства</t>
  </si>
  <si>
    <t>Реализация иных мероприятий в рамках внепрограммных мероприятий МО "Гиагинское сельское поселение"</t>
  </si>
  <si>
    <t>Уплата налогов, сборов и иных платежей</t>
  </si>
  <si>
    <t>Прочие мероприятия по благоустройству</t>
  </si>
  <si>
    <t>Культура и кинематография</t>
  </si>
  <si>
    <t>Пенсионное обеспечение лиц, замещающие муниципальные должности и муниципальные должности муниципальной службы в администрации  МО "Гиагинское сельское поселение"</t>
  </si>
  <si>
    <t>Социальное обеспечение и иные выплаты населению</t>
  </si>
  <si>
    <t>300</t>
  </si>
  <si>
    <t>Социальная поддержка лиц, имеющих звание "Почетный гражданин МО "Гиагинское сельское поселение"</t>
  </si>
  <si>
    <t>Процентные платежи по муниципальному долгу</t>
  </si>
  <si>
    <t>Обслуживание государственного (муниципального) долга</t>
  </si>
  <si>
    <t>700</t>
  </si>
  <si>
    <t>Межбюджетные трансферты</t>
  </si>
  <si>
    <t>500</t>
  </si>
  <si>
    <t>Дорожное хозяйство (дорожные фонды)</t>
  </si>
  <si>
    <t>810</t>
  </si>
  <si>
    <t>Подпрограмма "Обеспечение первичных мер пожарной безопасности в мунипальном образовании "Гиагинское сельское поселение"</t>
  </si>
  <si>
    <t xml:space="preserve">Развитие и поддержка малого и среднего предпринимательства в муниципальном образовании "Гиагинское сельское поселение" </t>
  </si>
  <si>
    <t>000</t>
  </si>
  <si>
    <t xml:space="preserve">Подпрограмма"Культурно-массовые мероприятия в   муниципальном образовании "Гиагинское сельское поселение" </t>
  </si>
  <si>
    <t xml:space="preserve">Подпрограмма поддержка Гиагинского первичного казачьего общества Гиагинского районного казачьего общества Кубанского войскового казачьего общества в   муниципальном образовании "Гиагинское сельское поселение" </t>
  </si>
  <si>
    <t>Развитие физической культуры и спорта  в  муниципальном образовании "Гиагинское сельское поселение"</t>
  </si>
  <si>
    <t>6П00100000</t>
  </si>
  <si>
    <t>200</t>
  </si>
  <si>
    <t>6170005Г00</t>
  </si>
  <si>
    <t>Е.С.Шкурат</t>
  </si>
  <si>
    <t>Повышение эффективности использования энерготических ресурсов МО"Гиагинское сельское поселение"замена систем наружного освещения,на  более экономичные и энергоэфективные</t>
  </si>
  <si>
    <t>612000Г400</t>
  </si>
  <si>
    <t>1376,3</t>
  </si>
  <si>
    <t>Подпрограмма "Санитарное содержание территории муниципального образования "Гиагинское сельское поселение" на 2015-2020 годы"</t>
  </si>
  <si>
    <t>Подпрограмма "Ремонт тротуаров муниципального образования "Гиагинское сельское поселение" на 2015-2020 годы"</t>
  </si>
  <si>
    <t>Подпрограмма "Содержание и ремонт памятников и обелисков муниципального образования "Гиагинское сельское поселение" на 2015-2020 годы"</t>
  </si>
  <si>
    <t>Муниципальная программа "Культурно-массовые мероприятия и поддержка Гиагинского первичного казачьего общества Гиагинского районного казачьего общества Кубанского войскового казачьего общества в   муниципальном образовании "Гиагинское сельское поселение" на 2015-2020гг."</t>
  </si>
  <si>
    <t>Муниципальная программа "Развитие физической культуры и спорта  в  муниципальном образовании "Гиагинское сельское поселение" на 2015-2020гг.</t>
  </si>
  <si>
    <t>Муниципальная программа "Благоустройство территории муниципального образования "Гиагинское сельское поселение" на 2015-2020 годы"</t>
  </si>
  <si>
    <t>Подпрограмма "Защита населения и территорий от чрезвычайных ситуаций  муниципального образования "Гиагинское сельское поселение"на 2015-2020года</t>
  </si>
  <si>
    <t>Подпрограмма "Участие в профилактике террироризма и экстремизма, а также минимизации и (или) ликвидации последствий проявления терроризма и экстремизма в границах муниципального образования "Гиагинское сельское поселение"на 2015-2020год</t>
  </si>
  <si>
    <t>Подпрограмма "Содержание и ремонт автомобильных дорог общего пользования местного значения и улично-дорожной сети  муниципального образования "Гиагинское сельское поселение" на 2015-2020 годы"</t>
  </si>
  <si>
    <t>Муниципальная программа "Формирование современной городской среды на территории МО "Гиагинское сельское поселение"</t>
  </si>
  <si>
    <t>Внепрограмнык расходы</t>
  </si>
  <si>
    <t>Муниципальная программа МО "Гиагинское сельское поселение" "Развитие жилищно-коммунального хозяйствамуниципального  на 2018-2021годы"</t>
  </si>
  <si>
    <t>Муниципальная программа МО"Гиагинскоесельское поселение"Устойчивое развитие сельских территорий МО"Гиагинское сельское поселение"на 20-2021гг</t>
  </si>
  <si>
    <t>Повышение уровны комплексного обустройства в сельском поселении</t>
  </si>
  <si>
    <t>540</t>
  </si>
  <si>
    <t>Подпрограма"Озеленение территории муниципального образования"Гиагинское сельское поселение"на 2015-2021г</t>
  </si>
  <si>
    <t>Подпрограмма "Организация ритуальных услуг и содержание мест захоронения  муниципального образования "Гиагинское сельское поселение" на 2015-2021 годы"</t>
  </si>
  <si>
    <t>6Ф 0F255550</t>
  </si>
  <si>
    <t>6170002700</t>
  </si>
  <si>
    <t>Инициативное бюджетитированиеМБ</t>
  </si>
  <si>
    <t>Инициативное бюджетитированиеЮр.л</t>
  </si>
  <si>
    <t>Инициативное бюджетитированиеФ.Л</t>
  </si>
  <si>
    <t>Инициативное бюджетитирование РБ</t>
  </si>
  <si>
    <t>6170003Г00</t>
  </si>
  <si>
    <t>6170004Г00</t>
  </si>
  <si>
    <t>6170060480</t>
  </si>
  <si>
    <t>Муниципальная программа "Противодействие коррупции в муниципальном образовании "Гиагинское сельское поселение" на 2015-2021гг.</t>
  </si>
  <si>
    <t>Муниципальная программа "Развитие муниципальной службы в администрациии  муниципального образования "Гиагинское сельское поселение" на 2015-2021гг."</t>
  </si>
  <si>
    <t>Муниципальная программа муниципального образования "Гиагинское сельское поселение" "Защита населения и территории от чрезвычайных ситуаций, обеспечение пожарной безопасности на 2015-2021 годы"</t>
  </si>
  <si>
    <t>Муниципальная программа «Обеспечение безопасности дорожного движения в МО «Гиагинское сельское поселение» на 2015-2021годы</t>
  </si>
  <si>
    <t>6Ф000260440</t>
  </si>
  <si>
    <t>Дорожнон хозяйство(Местный бюджет)</t>
  </si>
  <si>
    <t>6Ч20102000</t>
  </si>
  <si>
    <t>244</t>
  </si>
  <si>
    <t>0</t>
  </si>
  <si>
    <t>Прочие мероприятия по благоустройстыву сквера и дворовых территорий</t>
  </si>
  <si>
    <t>6Ф00161050</t>
  </si>
  <si>
    <t>Премии и гранты по благоустройству территорий поселений.</t>
  </si>
  <si>
    <t>6170061050</t>
  </si>
  <si>
    <t>350</t>
  </si>
  <si>
    <t>611000Г100</t>
  </si>
  <si>
    <t>612000Г100</t>
  </si>
  <si>
    <t>616000Г400</t>
  </si>
  <si>
    <t>6100061010</t>
  </si>
  <si>
    <t>617000Г300</t>
  </si>
  <si>
    <t>6Г00100000</t>
  </si>
  <si>
    <t>6Л00100000</t>
  </si>
  <si>
    <t>6З 0 0000000</t>
  </si>
  <si>
    <t>6З20100000</t>
  </si>
  <si>
    <t>6З30100000</t>
  </si>
  <si>
    <t>6З10100000</t>
  </si>
  <si>
    <t>6Ч20100000</t>
  </si>
  <si>
    <t>6Б00100000</t>
  </si>
  <si>
    <t>6170000000</t>
  </si>
  <si>
    <t>6Ч00000000</t>
  </si>
  <si>
    <t xml:space="preserve">    6Ч00000000</t>
  </si>
  <si>
    <t>6Ч80100000</t>
  </si>
  <si>
    <t>Прочие мероприятия</t>
  </si>
  <si>
    <t>6Р00100000</t>
  </si>
  <si>
    <t xml:space="preserve">  6У00100000</t>
  </si>
  <si>
    <t>6У00000000</t>
  </si>
  <si>
    <t>6У00200000</t>
  </si>
  <si>
    <t>6170002Г00</t>
  </si>
  <si>
    <t>6170001Г00</t>
  </si>
  <si>
    <t>6Ч10100000</t>
  </si>
  <si>
    <t>6Ф00000000</t>
  </si>
  <si>
    <t>6Ф00100000</t>
  </si>
  <si>
    <t>6Ж 0000000</t>
  </si>
  <si>
    <t>6Ж10100000</t>
  </si>
  <si>
    <t>6Ж20100000</t>
  </si>
  <si>
    <t>617000Г600</t>
  </si>
  <si>
    <t>617000Г800</t>
  </si>
  <si>
    <t>6Ш00000000</t>
  </si>
  <si>
    <t>6Ш00100000</t>
  </si>
  <si>
    <t>617000Г900</t>
  </si>
  <si>
    <t>6150000000</t>
  </si>
  <si>
    <t>615000Г700</t>
  </si>
  <si>
    <t>615000Г800</t>
  </si>
  <si>
    <t>617000Г100</t>
  </si>
  <si>
    <t>Муниципальная программа "Развитие и поддержка малого и среднего предпринимательства в муниципальном образовании "Гиагинское сельское поселение" на 2015-2020 годы"</t>
  </si>
  <si>
    <t>287,6</t>
  </si>
  <si>
    <t>3,77</t>
  </si>
  <si>
    <t>6Ч90100000</t>
  </si>
  <si>
    <t>Подпрограмма "Санитарно-эпидемилогис=ческое.экологическое безопастное блогосотояние населения"МО"Гиагинское сельское поселние"</t>
  </si>
  <si>
    <t>3387,6</t>
  </si>
  <si>
    <t>6В00100000</t>
  </si>
  <si>
    <t>Муниципальная программа "Управление муниицпальным имуществом и земельными ресурсамиМО"Гиагинское сельское поселние"на 2020-2024гг</t>
  </si>
  <si>
    <t>6Ч20160360</t>
  </si>
  <si>
    <t>Мероприятия по совершенствованию системы организаций дорожного движения В МО"Гиагинское сельское поселение"</t>
  </si>
  <si>
    <t>6594,138</t>
  </si>
  <si>
    <t>1930,67</t>
  </si>
  <si>
    <t>60,0</t>
  </si>
  <si>
    <t>Приложение № 4    к  Постановлению №      от                              2020г.</t>
  </si>
  <si>
    <t>6Ч70100000</t>
  </si>
  <si>
    <t>6Ч60100000</t>
  </si>
  <si>
    <t>6Ч50100000</t>
  </si>
  <si>
    <t>6Ч40100000</t>
  </si>
  <si>
    <t>6Ч30100000</t>
  </si>
  <si>
    <t>утвержден  ный план  2020года ( первона- чальный)</t>
  </si>
  <si>
    <t>Уточненный план 2020год.</t>
  </si>
  <si>
    <t>Распределение ассигнований из бюджета муниципального образования "Гиагинское сельское поселение" за  9 месяцев 2020 год по разделам и подразделам, целевым статьям и видам расходов функциональной классификации расходов бюджетов Российской Федерации</t>
  </si>
  <si>
    <t>фактическое исполнение  9 месяцев2020г.</t>
  </si>
  <si>
    <t>1648,7</t>
  </si>
  <si>
    <t>237</t>
  </si>
  <si>
    <t>289,0</t>
  </si>
  <si>
    <t>Муниципальная программа "Энергосбережения и повышения энергетической эфективности на территории муниципального образования "Гиагинское сельское поселение" на 2020-2024г</t>
  </si>
  <si>
    <t>Муниципальная программа "Благоустройство территории  муниципального образования "Гиагинское сельское поселение" на 2020-2024годы"</t>
  </si>
  <si>
    <t>Подпрограмма "Текущее содержание и обслуживание наружных сетей уличного освещения территории муниципального образования "Гиагинское сельское поселение" на 2020-2024годы"</t>
  </si>
  <si>
    <t>Субсидии на поддержку МП</t>
  </si>
  <si>
    <t>Субсидии на возмещение недополученных доходов и (или )возмещение фактически понесенных затрат в связи а производством(реализацией)товаров.выполнением работ.оказание услуг</t>
  </si>
  <si>
    <t>Субсидии МП</t>
  </si>
  <si>
    <t>811</t>
  </si>
  <si>
    <t>11,7</t>
  </si>
  <si>
    <t>Уплата налогов и сборов</t>
  </si>
  <si>
    <t>3198,13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</si>
</sst>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_-* #,##0.00_р_._-;\-* #,##0.00_р_._-;_-* \-??_р_._-;_-@_-"/>
    <numFmt numFmtId="173" formatCode="0.0"/>
  </numFmts>
  <fonts count="15" x14ac:knownFonts="1">
    <font>
      <sz val="10"/>
      <name val="Arial Cyr"/>
      <family val="2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ill="0" applyBorder="0" applyAlignment="0" applyProtection="0"/>
    <xf numFmtId="172" fontId="8" fillId="0" borderId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1" fontId="2" fillId="0" borderId="10" xfId="0" applyNumberFormat="1" applyFont="1" applyBorder="1" applyAlignment="1">
      <alignment horizontal="right"/>
    </xf>
    <xf numFmtId="49" fontId="2" fillId="0" borderId="8" xfId="2" applyNumberFormat="1" applyFont="1" applyFill="1" applyBorder="1" applyAlignment="1" applyProtection="1">
      <alignment horizontal="right"/>
    </xf>
    <xf numFmtId="0" fontId="2" fillId="0" borderId="9" xfId="0" applyFont="1" applyBorder="1" applyAlignment="1">
      <alignment horizontal="right"/>
    </xf>
    <xf numFmtId="0" fontId="3" fillId="0" borderId="11" xfId="0" applyFont="1" applyBorder="1" applyAlignment="1">
      <alignment vertical="center" wrapText="1"/>
    </xf>
    <xf numFmtId="49" fontId="3" fillId="0" borderId="12" xfId="2" applyNumberFormat="1" applyFont="1" applyFill="1" applyBorder="1" applyAlignment="1" applyProtection="1">
      <alignment horizontal="right"/>
    </xf>
    <xf numFmtId="49" fontId="3" fillId="0" borderId="12" xfId="0" applyNumberFormat="1" applyFont="1" applyBorder="1" applyAlignment="1">
      <alignment horizontal="right"/>
    </xf>
    <xf numFmtId="1" fontId="3" fillId="0" borderId="13" xfId="0" applyNumberFormat="1" applyFont="1" applyBorder="1" applyAlignment="1">
      <alignment horizontal="right"/>
    </xf>
    <xf numFmtId="0" fontId="3" fillId="0" borderId="14" xfId="0" applyFont="1" applyBorder="1" applyAlignment="1">
      <alignment vertical="center" wrapText="1"/>
    </xf>
    <xf numFmtId="49" fontId="3" fillId="0" borderId="15" xfId="0" applyNumberFormat="1" applyFont="1" applyBorder="1" applyAlignment="1">
      <alignment horizontal="right"/>
    </xf>
    <xf numFmtId="0" fontId="3" fillId="0" borderId="16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right"/>
    </xf>
    <xf numFmtId="0" fontId="2" fillId="0" borderId="10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right"/>
    </xf>
    <xf numFmtId="0" fontId="3" fillId="0" borderId="20" xfId="0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right"/>
    </xf>
    <xf numFmtId="49" fontId="3" fillId="0" borderId="19" xfId="0" applyNumberFormat="1" applyFont="1" applyBorder="1" applyAlignment="1">
      <alignment horizontal="right"/>
    </xf>
    <xf numFmtId="0" fontId="3" fillId="0" borderId="15" xfId="0" applyFont="1" applyBorder="1" applyAlignment="1">
      <alignment vertical="center" wrapText="1"/>
    </xf>
    <xf numFmtId="1" fontId="3" fillId="0" borderId="15" xfId="0" applyNumberFormat="1" applyFont="1" applyBorder="1" applyAlignment="1">
      <alignment horizontal="right"/>
    </xf>
    <xf numFmtId="0" fontId="3" fillId="0" borderId="23" xfId="0" applyFont="1" applyBorder="1" applyAlignment="1">
      <alignment vertical="center" wrapText="1"/>
    </xf>
    <xf numFmtId="49" fontId="3" fillId="0" borderId="24" xfId="0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right"/>
    </xf>
    <xf numFmtId="1" fontId="3" fillId="0" borderId="26" xfId="0" applyNumberFormat="1" applyFont="1" applyBorder="1" applyAlignment="1">
      <alignment horizontal="right"/>
    </xf>
    <xf numFmtId="0" fontId="2" fillId="0" borderId="27" xfId="0" applyFont="1" applyBorder="1" applyAlignment="1">
      <alignment vertical="center" wrapText="1"/>
    </xf>
    <xf numFmtId="49" fontId="2" fillId="0" borderId="28" xfId="0" applyNumberFormat="1" applyFont="1" applyBorder="1" applyAlignment="1">
      <alignment horizontal="right"/>
    </xf>
    <xf numFmtId="1" fontId="2" fillId="0" borderId="28" xfId="0" applyNumberFormat="1" applyFont="1" applyBorder="1" applyAlignment="1">
      <alignment horizontal="right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horizontal="right"/>
    </xf>
    <xf numFmtId="1" fontId="3" fillId="0" borderId="3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0" fillId="0" borderId="8" xfId="0" applyBorder="1"/>
    <xf numFmtId="1" fontId="4" fillId="0" borderId="9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0" fontId="0" fillId="0" borderId="18" xfId="0" applyBorder="1" applyAlignment="1">
      <alignment vertical="center" wrapText="1"/>
    </xf>
    <xf numFmtId="0" fontId="0" fillId="0" borderId="19" xfId="0" applyBorder="1"/>
    <xf numFmtId="1" fontId="0" fillId="0" borderId="2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72" fontId="4" fillId="0" borderId="8" xfId="2" applyFont="1" applyFill="1" applyBorder="1" applyAlignment="1" applyProtection="1"/>
    <xf numFmtId="1" fontId="0" fillId="0" borderId="13" xfId="0" applyNumberFormat="1" applyBorder="1" applyAlignment="1">
      <alignment horizontal="right"/>
    </xf>
    <xf numFmtId="0" fontId="0" fillId="0" borderId="11" xfId="0" applyFont="1" applyBorder="1" applyAlignment="1">
      <alignment vertical="center" wrapText="1"/>
    </xf>
    <xf numFmtId="49" fontId="0" fillId="0" borderId="12" xfId="2" applyNumberFormat="1" applyFont="1" applyFill="1" applyBorder="1" applyAlignment="1" applyProtection="1"/>
    <xf numFmtId="49" fontId="0" fillId="0" borderId="12" xfId="0" applyNumberFormat="1" applyFont="1" applyBorder="1"/>
    <xf numFmtId="1" fontId="0" fillId="0" borderId="12" xfId="0" applyNumberFormat="1" applyBorder="1" applyAlignment="1">
      <alignment horizontal="right"/>
    </xf>
    <xf numFmtId="0" fontId="0" fillId="0" borderId="12" xfId="0" applyFont="1" applyBorder="1"/>
    <xf numFmtId="1" fontId="0" fillId="0" borderId="33" xfId="0" applyNumberFormat="1" applyBorder="1" applyAlignment="1">
      <alignment horizontal="right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/>
    <xf numFmtId="1" fontId="0" fillId="0" borderId="34" xfId="0" applyNumberFormat="1" applyBorder="1" applyAlignment="1">
      <alignment horizontal="right"/>
    </xf>
    <xf numFmtId="0" fontId="0" fillId="0" borderId="16" xfId="0" applyBorder="1" applyAlignment="1">
      <alignment vertical="center" wrapText="1"/>
    </xf>
    <xf numFmtId="0" fontId="0" fillId="0" borderId="2" xfId="0" applyBorder="1"/>
    <xf numFmtId="1" fontId="0" fillId="0" borderId="1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4" fillId="0" borderId="8" xfId="0" applyFont="1" applyBorder="1"/>
    <xf numFmtId="49" fontId="0" fillId="0" borderId="15" xfId="0" applyNumberFormat="1" applyFont="1" applyBorder="1"/>
    <xf numFmtId="1" fontId="0" fillId="0" borderId="35" xfId="0" applyNumberFormat="1" applyBorder="1" applyAlignment="1">
      <alignment horizontal="right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/>
    <xf numFmtId="1" fontId="4" fillId="0" borderId="36" xfId="0" applyNumberFormat="1" applyFont="1" applyBorder="1" applyAlignment="1">
      <alignment horizontal="right"/>
    </xf>
    <xf numFmtId="1" fontId="4" fillId="0" borderId="10" xfId="0" applyNumberFormat="1" applyFont="1" applyBorder="1" applyAlignment="1">
      <alignment horizontal="right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/>
    <xf numFmtId="0" fontId="4" fillId="0" borderId="22" xfId="0" applyFont="1" applyBorder="1"/>
    <xf numFmtId="1" fontId="0" fillId="0" borderId="37" xfId="0" applyNumberFormat="1" applyBorder="1" applyAlignment="1">
      <alignment horizontal="right"/>
    </xf>
    <xf numFmtId="49" fontId="0" fillId="0" borderId="2" xfId="0" applyNumberFormat="1" applyFont="1" applyBorder="1"/>
    <xf numFmtId="0" fontId="4" fillId="0" borderId="27" xfId="0" applyFont="1" applyBorder="1" applyAlignment="1">
      <alignment vertical="center" wrapText="1"/>
    </xf>
    <xf numFmtId="0" fontId="4" fillId="0" borderId="28" xfId="0" applyFont="1" applyBorder="1"/>
    <xf numFmtId="1" fontId="4" fillId="0" borderId="38" xfId="0" applyNumberFormat="1" applyFont="1" applyBorder="1" applyAlignment="1">
      <alignment horizontal="right"/>
    </xf>
    <xf numFmtId="49" fontId="0" fillId="0" borderId="19" xfId="0" applyNumberFormat="1" applyFont="1" applyBorder="1"/>
    <xf numFmtId="1" fontId="4" fillId="0" borderId="28" xfId="0" applyNumberFormat="1" applyFont="1" applyBorder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/>
    <xf numFmtId="1" fontId="0" fillId="0" borderId="30" xfId="0" applyNumberForma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0" fontId="0" fillId="0" borderId="0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/>
    <xf numFmtId="0" fontId="2" fillId="0" borderId="25" xfId="0" applyFont="1" applyBorder="1"/>
    <xf numFmtId="0" fontId="7" fillId="0" borderId="19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1" fontId="2" fillId="0" borderId="9" xfId="0" applyNumberFormat="1" applyFont="1" applyBorder="1" applyAlignment="1">
      <alignment horizontal="right"/>
    </xf>
    <xf numFmtId="0" fontId="3" fillId="0" borderId="11" xfId="0" applyFont="1" applyBorder="1" applyAlignment="1">
      <alignment wrapText="1"/>
    </xf>
    <xf numFmtId="1" fontId="3" fillId="0" borderId="12" xfId="0" applyNumberFormat="1" applyFont="1" applyBorder="1"/>
    <xf numFmtId="173" fontId="3" fillId="0" borderId="12" xfId="0" applyNumberFormat="1" applyFont="1" applyBorder="1"/>
    <xf numFmtId="1" fontId="3" fillId="0" borderId="15" xfId="0" applyNumberFormat="1" applyFont="1" applyBorder="1"/>
    <xf numFmtId="173" fontId="3" fillId="0" borderId="15" xfId="0" applyNumberFormat="1" applyFont="1" applyBorder="1"/>
    <xf numFmtId="1" fontId="3" fillId="0" borderId="2" xfId="0" applyNumberFormat="1" applyFont="1" applyBorder="1"/>
    <xf numFmtId="173" fontId="3" fillId="0" borderId="2" xfId="0" applyNumberFormat="1" applyFont="1" applyBorder="1"/>
    <xf numFmtId="0" fontId="3" fillId="0" borderId="16" xfId="0" applyFont="1" applyBorder="1" applyAlignment="1">
      <alignment wrapText="1"/>
    </xf>
    <xf numFmtId="0" fontId="3" fillId="0" borderId="2" xfId="0" applyFont="1" applyBorder="1"/>
    <xf numFmtId="49" fontId="3" fillId="0" borderId="39" xfId="0" applyNumberFormat="1" applyFont="1" applyBorder="1" applyAlignment="1">
      <alignment horizontal="right"/>
    </xf>
    <xf numFmtId="173" fontId="3" fillId="0" borderId="39" xfId="0" applyNumberFormat="1" applyFont="1" applyBorder="1"/>
    <xf numFmtId="0" fontId="3" fillId="0" borderId="39" xfId="0" applyFont="1" applyBorder="1" applyAlignment="1">
      <alignment wrapText="1"/>
    </xf>
    <xf numFmtId="1" fontId="3" fillId="0" borderId="39" xfId="0" applyNumberFormat="1" applyFont="1" applyBorder="1"/>
    <xf numFmtId="49" fontId="3" fillId="0" borderId="40" xfId="0" applyNumberFormat="1" applyFont="1" applyBorder="1" applyAlignment="1">
      <alignment horizontal="right"/>
    </xf>
    <xf numFmtId="1" fontId="2" fillId="0" borderId="40" xfId="0" applyNumberFormat="1" applyFont="1" applyBorder="1"/>
    <xf numFmtId="173" fontId="2" fillId="0" borderId="40" xfId="0" applyNumberFormat="1" applyFont="1" applyBorder="1"/>
    <xf numFmtId="173" fontId="3" fillId="0" borderId="40" xfId="0" applyNumberFormat="1" applyFont="1" applyBorder="1"/>
    <xf numFmtId="0" fontId="2" fillId="0" borderId="41" xfId="0" applyFont="1" applyBorder="1" applyAlignment="1">
      <alignment wrapText="1"/>
    </xf>
    <xf numFmtId="49" fontId="2" fillId="0" borderId="42" xfId="0" applyNumberFormat="1" applyFont="1" applyBorder="1" applyAlignment="1">
      <alignment horizontal="right"/>
    </xf>
    <xf numFmtId="173" fontId="2" fillId="0" borderId="42" xfId="0" applyNumberFormat="1" applyFont="1" applyBorder="1"/>
    <xf numFmtId="0" fontId="3" fillId="0" borderId="40" xfId="0" applyFont="1" applyBorder="1" applyAlignment="1">
      <alignment wrapText="1"/>
    </xf>
    <xf numFmtId="0" fontId="3" fillId="0" borderId="25" xfId="0" applyFont="1" applyBorder="1"/>
    <xf numFmtId="0" fontId="3" fillId="0" borderId="12" xfId="0" applyFont="1" applyBorder="1"/>
    <xf numFmtId="173" fontId="3" fillId="0" borderId="19" xfId="0" applyNumberFormat="1" applyFont="1" applyBorder="1"/>
    <xf numFmtId="173" fontId="3" fillId="0" borderId="43" xfId="0" applyNumberFormat="1" applyFont="1" applyBorder="1"/>
    <xf numFmtId="1" fontId="3" fillId="0" borderId="19" xfId="0" applyNumberFormat="1" applyFont="1" applyBorder="1"/>
    <xf numFmtId="173" fontId="3" fillId="0" borderId="33" xfId="0" applyNumberFormat="1" applyFont="1" applyBorder="1"/>
    <xf numFmtId="1" fontId="3" fillId="0" borderId="39" xfId="0" applyNumberFormat="1" applyFont="1" applyBorder="1" applyAlignment="1">
      <alignment horizontal="right"/>
    </xf>
    <xf numFmtId="49" fontId="3" fillId="0" borderId="42" xfId="0" applyNumberFormat="1" applyFont="1" applyBorder="1" applyAlignment="1">
      <alignment horizontal="right"/>
    </xf>
    <xf numFmtId="1" fontId="3" fillId="0" borderId="42" xfId="0" applyNumberFormat="1" applyFont="1" applyBorder="1"/>
    <xf numFmtId="0" fontId="2" fillId="0" borderId="42" xfId="0" applyFont="1" applyBorder="1"/>
    <xf numFmtId="1" fontId="3" fillId="0" borderId="40" xfId="0" applyNumberFormat="1" applyFont="1" applyBorder="1"/>
    <xf numFmtId="49" fontId="3" fillId="0" borderId="2" xfId="2" applyNumberFormat="1" applyFont="1" applyFill="1" applyBorder="1" applyAlignment="1" applyProtection="1">
      <alignment horizontal="right"/>
    </xf>
    <xf numFmtId="49" fontId="2" fillId="0" borderId="44" xfId="0" applyNumberFormat="1" applyFont="1" applyBorder="1" applyAlignment="1">
      <alignment horizontal="right"/>
    </xf>
    <xf numFmtId="1" fontId="2" fillId="0" borderId="44" xfId="0" applyNumberFormat="1" applyFont="1" applyBorder="1"/>
    <xf numFmtId="0" fontId="2" fillId="0" borderId="45" xfId="0" applyFont="1" applyBorder="1" applyAlignment="1">
      <alignment wrapText="1"/>
    </xf>
    <xf numFmtId="49" fontId="2" fillId="0" borderId="46" xfId="2" applyNumberFormat="1" applyFont="1" applyFill="1" applyBorder="1" applyAlignment="1" applyProtection="1">
      <alignment horizontal="right"/>
    </xf>
    <xf numFmtId="0" fontId="3" fillId="0" borderId="5" xfId="0" applyFont="1" applyBorder="1"/>
    <xf numFmtId="172" fontId="2" fillId="0" borderId="5" xfId="2" applyFont="1" applyFill="1" applyBorder="1" applyAlignment="1" applyProtection="1"/>
    <xf numFmtId="1" fontId="2" fillId="0" borderId="4" xfId="0" applyNumberFormat="1" applyFont="1" applyBorder="1"/>
    <xf numFmtId="49" fontId="3" fillId="0" borderId="47" xfId="0" applyNumberFormat="1" applyFont="1" applyBorder="1" applyAlignment="1">
      <alignment horizontal="right"/>
    </xf>
    <xf numFmtId="49" fontId="3" fillId="0" borderId="48" xfId="0" applyNumberFormat="1" applyFont="1" applyBorder="1" applyAlignment="1">
      <alignment horizontal="right"/>
    </xf>
    <xf numFmtId="173" fontId="3" fillId="0" borderId="47" xfId="0" applyNumberFormat="1" applyFont="1" applyBorder="1"/>
    <xf numFmtId="0" fontId="2" fillId="0" borderId="11" xfId="0" applyFont="1" applyBorder="1" applyAlignment="1">
      <alignment wrapText="1"/>
    </xf>
    <xf numFmtId="0" fontId="2" fillId="0" borderId="49" xfId="0" applyFont="1" applyBorder="1" applyAlignment="1">
      <alignment wrapText="1"/>
    </xf>
    <xf numFmtId="49" fontId="3" fillId="0" borderId="44" xfId="0" applyNumberFormat="1" applyFont="1" applyBorder="1" applyAlignment="1">
      <alignment horizontal="right"/>
    </xf>
    <xf numFmtId="1" fontId="2" fillId="0" borderId="50" xfId="0" applyNumberFormat="1" applyFont="1" applyBorder="1"/>
    <xf numFmtId="173" fontId="2" fillId="0" borderId="51" xfId="0" applyNumberFormat="1" applyFont="1" applyBorder="1"/>
    <xf numFmtId="173" fontId="2" fillId="0" borderId="52" xfId="0" applyNumberFormat="1" applyFont="1" applyBorder="1"/>
    <xf numFmtId="0" fontId="3" fillId="0" borderId="47" xfId="0" applyFont="1" applyBorder="1"/>
    <xf numFmtId="1" fontId="3" fillId="0" borderId="53" xfId="0" applyNumberFormat="1" applyFont="1" applyBorder="1"/>
    <xf numFmtId="9" fontId="9" fillId="0" borderId="0" xfId="1" applyFont="1"/>
    <xf numFmtId="1" fontId="2" fillId="0" borderId="42" xfId="0" applyNumberFormat="1" applyFont="1" applyBorder="1" applyAlignment="1">
      <alignment horizontal="right"/>
    </xf>
    <xf numFmtId="0" fontId="3" fillId="0" borderId="39" xfId="0" applyFont="1" applyBorder="1"/>
    <xf numFmtId="0" fontId="3" fillId="0" borderId="54" xfId="0" applyFont="1" applyBorder="1" applyAlignment="1">
      <alignment wrapText="1"/>
    </xf>
    <xf numFmtId="49" fontId="3" fillId="0" borderId="54" xfId="0" applyNumberFormat="1" applyFont="1" applyBorder="1" applyAlignment="1">
      <alignment horizontal="right"/>
    </xf>
    <xf numFmtId="173" fontId="3" fillId="0" borderId="54" xfId="0" applyNumberFormat="1" applyFont="1" applyBorder="1"/>
    <xf numFmtId="1" fontId="2" fillId="0" borderId="42" xfId="0" applyNumberFormat="1" applyFont="1" applyBorder="1"/>
    <xf numFmtId="1" fontId="3" fillId="0" borderId="54" xfId="0" applyNumberFormat="1" applyFont="1" applyBorder="1" applyAlignment="1">
      <alignment horizontal="right"/>
    </xf>
    <xf numFmtId="1" fontId="3" fillId="0" borderId="47" xfId="0" applyNumberFormat="1" applyFont="1" applyBorder="1"/>
    <xf numFmtId="49" fontId="2" fillId="0" borderId="41" xfId="0" applyNumberFormat="1" applyFont="1" applyBorder="1" applyAlignment="1">
      <alignment horizontal="right"/>
    </xf>
    <xf numFmtId="0" fontId="2" fillId="0" borderId="55" xfId="0" applyFont="1" applyBorder="1" applyAlignment="1">
      <alignment wrapText="1"/>
    </xf>
    <xf numFmtId="1" fontId="2" fillId="0" borderId="38" xfId="0" applyNumberFormat="1" applyFont="1" applyBorder="1" applyAlignment="1">
      <alignment horizontal="right"/>
    </xf>
    <xf numFmtId="1" fontId="2" fillId="0" borderId="56" xfId="0" applyNumberFormat="1" applyFont="1" applyBorder="1"/>
    <xf numFmtId="1" fontId="3" fillId="0" borderId="25" xfId="0" applyNumberFormat="1" applyFont="1" applyBorder="1"/>
    <xf numFmtId="1" fontId="3" fillId="0" borderId="33" xfId="0" applyNumberFormat="1" applyFont="1" applyBorder="1"/>
    <xf numFmtId="1" fontId="3" fillId="0" borderId="34" xfId="0" applyNumberFormat="1" applyFont="1" applyBorder="1"/>
    <xf numFmtId="1" fontId="3" fillId="0" borderId="1" xfId="0" applyNumberFormat="1" applyFont="1" applyBorder="1"/>
    <xf numFmtId="1" fontId="3" fillId="0" borderId="57" xfId="0" applyNumberFormat="1" applyFont="1" applyBorder="1"/>
    <xf numFmtId="1" fontId="2" fillId="0" borderId="58" xfId="0" applyNumberFormat="1" applyFont="1" applyBorder="1"/>
    <xf numFmtId="1" fontId="3" fillId="0" borderId="54" xfId="0" applyNumberFormat="1" applyFont="1" applyBorder="1"/>
    <xf numFmtId="49" fontId="2" fillId="0" borderId="42" xfId="0" applyNumberFormat="1" applyFont="1" applyBorder="1"/>
    <xf numFmtId="2" fontId="2" fillId="0" borderId="43" xfId="0" applyNumberFormat="1" applyFont="1" applyBorder="1"/>
    <xf numFmtId="0" fontId="3" fillId="0" borderId="47" xfId="0" applyFont="1" applyBorder="1" applyAlignment="1">
      <alignment wrapText="1"/>
    </xf>
    <xf numFmtId="2" fontId="3" fillId="0" borderId="15" xfId="0" applyNumberFormat="1" applyFont="1" applyBorder="1"/>
    <xf numFmtId="2" fontId="3" fillId="0" borderId="40" xfId="0" applyNumberFormat="1" applyFont="1" applyBorder="1"/>
    <xf numFmtId="2" fontId="3" fillId="0" borderId="39" xfId="0" applyNumberFormat="1" applyFont="1" applyBorder="1"/>
    <xf numFmtId="2" fontId="3" fillId="0" borderId="47" xfId="0" applyNumberFormat="1" applyFont="1" applyBorder="1"/>
    <xf numFmtId="0" fontId="3" fillId="0" borderId="59" xfId="0" applyFont="1" applyBorder="1" applyAlignment="1">
      <alignment wrapText="1"/>
    </xf>
    <xf numFmtId="0" fontId="10" fillId="0" borderId="0" xfId="0" applyFont="1"/>
    <xf numFmtId="0" fontId="3" fillId="0" borderId="53" xfId="0" applyFont="1" applyBorder="1"/>
    <xf numFmtId="49" fontId="2" fillId="0" borderId="60" xfId="0" applyNumberFormat="1" applyFont="1" applyBorder="1" applyAlignment="1">
      <alignment horizontal="right"/>
    </xf>
    <xf numFmtId="1" fontId="2" fillId="0" borderId="61" xfId="0" applyNumberFormat="1" applyFont="1" applyBorder="1" applyAlignment="1">
      <alignment horizontal="right"/>
    </xf>
    <xf numFmtId="1" fontId="3" fillId="0" borderId="40" xfId="0" applyNumberFormat="1" applyFont="1" applyBorder="1" applyAlignment="1">
      <alignment horizontal="right"/>
    </xf>
    <xf numFmtId="173" fontId="2" fillId="0" borderId="0" xfId="0" applyNumberFormat="1" applyFont="1" applyFill="1" applyBorder="1"/>
    <xf numFmtId="2" fontId="3" fillId="0" borderId="25" xfId="0" applyNumberFormat="1" applyFont="1" applyBorder="1"/>
    <xf numFmtId="2" fontId="3" fillId="0" borderId="54" xfId="0" applyNumberFormat="1" applyFont="1" applyBorder="1"/>
    <xf numFmtId="1" fontId="2" fillId="0" borderId="60" xfId="0" applyNumberFormat="1" applyFont="1" applyBorder="1"/>
    <xf numFmtId="1" fontId="2" fillId="0" borderId="62" xfId="0" applyNumberFormat="1" applyFont="1" applyBorder="1"/>
    <xf numFmtId="173" fontId="2" fillId="0" borderId="63" xfId="0" applyNumberFormat="1" applyFont="1" applyBorder="1"/>
    <xf numFmtId="0" fontId="2" fillId="0" borderId="50" xfId="0" applyFont="1" applyBorder="1"/>
    <xf numFmtId="173" fontId="2" fillId="0" borderId="43" xfId="0" applyNumberFormat="1" applyFont="1" applyBorder="1"/>
    <xf numFmtId="2" fontId="2" fillId="0" borderId="42" xfId="0" applyNumberFormat="1" applyFont="1" applyBorder="1"/>
    <xf numFmtId="173" fontId="2" fillId="0" borderId="47" xfId="0" applyNumberFormat="1" applyFont="1" applyBorder="1"/>
    <xf numFmtId="1" fontId="2" fillId="0" borderId="47" xfId="0" applyNumberFormat="1" applyFont="1" applyBorder="1"/>
    <xf numFmtId="173" fontId="2" fillId="0" borderId="62" xfId="0" applyNumberFormat="1" applyFont="1" applyBorder="1"/>
    <xf numFmtId="49" fontId="2" fillId="0" borderId="64" xfId="0" applyNumberFormat="1" applyFont="1" applyBorder="1" applyAlignment="1">
      <alignment horizontal="right"/>
    </xf>
    <xf numFmtId="0" fontId="2" fillId="0" borderId="62" xfId="0" applyFont="1" applyBorder="1" applyAlignment="1">
      <alignment wrapText="1"/>
    </xf>
    <xf numFmtId="0" fontId="3" fillId="0" borderId="54" xfId="0" applyFont="1" applyBorder="1"/>
    <xf numFmtId="49" fontId="3" fillId="0" borderId="3" xfId="0" applyNumberFormat="1" applyFont="1" applyBorder="1" applyAlignment="1">
      <alignment horizontal="right"/>
    </xf>
    <xf numFmtId="49" fontId="3" fillId="0" borderId="65" xfId="0" applyNumberFormat="1" applyFont="1" applyBorder="1" applyAlignment="1">
      <alignment horizontal="right"/>
    </xf>
    <xf numFmtId="49" fontId="2" fillId="0" borderId="44" xfId="2" applyNumberFormat="1" applyFont="1" applyFill="1" applyBorder="1" applyAlignment="1" applyProtection="1">
      <alignment horizontal="right"/>
    </xf>
    <xf numFmtId="49" fontId="2" fillId="0" borderId="50" xfId="0" applyNumberFormat="1" applyFont="1" applyBorder="1" applyAlignment="1">
      <alignment horizontal="right"/>
    </xf>
    <xf numFmtId="0" fontId="3" fillId="0" borderId="66" xfId="0" applyFont="1" applyBorder="1"/>
    <xf numFmtId="49" fontId="2" fillId="0" borderId="49" xfId="0" applyNumberFormat="1" applyFont="1" applyBorder="1" applyAlignment="1">
      <alignment horizontal="right"/>
    </xf>
    <xf numFmtId="173" fontId="3" fillId="0" borderId="61" xfId="0" applyNumberFormat="1" applyFont="1" applyBorder="1"/>
    <xf numFmtId="2" fontId="2" fillId="0" borderId="60" xfId="0" applyNumberFormat="1" applyFont="1" applyBorder="1"/>
    <xf numFmtId="0" fontId="11" fillId="0" borderId="39" xfId="0" applyFont="1" applyBorder="1" applyAlignment="1">
      <alignment wrapText="1"/>
    </xf>
    <xf numFmtId="0" fontId="11" fillId="0" borderId="47" xfId="0" applyFont="1" applyBorder="1" applyAlignment="1">
      <alignment wrapText="1"/>
    </xf>
    <xf numFmtId="2" fontId="2" fillId="0" borderId="50" xfId="0" applyNumberFormat="1" applyFont="1" applyBorder="1"/>
    <xf numFmtId="2" fontId="3" fillId="0" borderId="2" xfId="0" applyNumberFormat="1" applyFont="1" applyFill="1" applyBorder="1" applyAlignment="1">
      <alignment horizontal="right"/>
    </xf>
    <xf numFmtId="2" fontId="3" fillId="0" borderId="33" xfId="0" applyNumberFormat="1" applyFont="1" applyBorder="1"/>
    <xf numFmtId="2" fontId="3" fillId="0" borderId="33" xfId="0" applyNumberFormat="1" applyFont="1" applyBorder="1" applyAlignment="1">
      <alignment horizontal="right"/>
    </xf>
    <xf numFmtId="0" fontId="11" fillId="0" borderId="54" xfId="0" applyFont="1" applyBorder="1" applyAlignment="1">
      <alignment wrapText="1"/>
    </xf>
    <xf numFmtId="0" fontId="11" fillId="0" borderId="40" xfId="0" applyFont="1" applyBorder="1" applyAlignment="1">
      <alignment wrapText="1"/>
    </xf>
    <xf numFmtId="0" fontId="12" fillId="0" borderId="60" xfId="0" applyFont="1" applyBorder="1" applyAlignment="1">
      <alignment wrapText="1"/>
    </xf>
    <xf numFmtId="2" fontId="3" fillId="0" borderId="19" xfId="0" applyNumberFormat="1" applyFont="1" applyBorder="1"/>
    <xf numFmtId="173" fontId="3" fillId="0" borderId="67" xfId="0" applyNumberFormat="1" applyFont="1" applyBorder="1"/>
    <xf numFmtId="2" fontId="3" fillId="0" borderId="2" xfId="0" applyNumberFormat="1" applyFont="1" applyBorder="1"/>
    <xf numFmtId="173" fontId="3" fillId="2" borderId="1" xfId="0" applyNumberFormat="1" applyFont="1" applyFill="1" applyBorder="1"/>
    <xf numFmtId="2" fontId="2" fillId="0" borderId="42" xfId="0" applyNumberFormat="1" applyFont="1" applyBorder="1" applyAlignment="1">
      <alignment horizontal="right"/>
    </xf>
    <xf numFmtId="49" fontId="11" fillId="0" borderId="39" xfId="0" applyNumberFormat="1" applyFont="1" applyBorder="1" applyAlignment="1">
      <alignment wrapText="1"/>
    </xf>
    <xf numFmtId="173" fontId="3" fillId="0" borderId="62" xfId="0" applyNumberFormat="1" applyFont="1" applyBorder="1"/>
    <xf numFmtId="49" fontId="2" fillId="0" borderId="15" xfId="0" applyNumberFormat="1" applyFont="1" applyBorder="1" applyAlignment="1">
      <alignment horizontal="right"/>
    </xf>
    <xf numFmtId="0" fontId="1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2" fontId="2" fillId="0" borderId="40" xfId="0" applyNumberFormat="1" applyFont="1" applyBorder="1"/>
    <xf numFmtId="49" fontId="2" fillId="0" borderId="68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right"/>
    </xf>
    <xf numFmtId="1" fontId="2" fillId="0" borderId="33" xfId="0" applyNumberFormat="1" applyFont="1" applyBorder="1"/>
    <xf numFmtId="173" fontId="2" fillId="0" borderId="12" xfId="0" applyNumberFormat="1" applyFont="1" applyBorder="1"/>
    <xf numFmtId="49" fontId="2" fillId="0" borderId="47" xfId="0" applyNumberFormat="1" applyFont="1" applyBorder="1" applyAlignment="1">
      <alignment horizontal="right"/>
    </xf>
    <xf numFmtId="0" fontId="2" fillId="0" borderId="47" xfId="0" applyFont="1" applyBorder="1"/>
    <xf numFmtId="173" fontId="2" fillId="0" borderId="61" xfId="0" applyNumberFormat="1" applyFont="1" applyBorder="1"/>
    <xf numFmtId="49" fontId="2" fillId="0" borderId="69" xfId="0" applyNumberFormat="1" applyFont="1" applyBorder="1" applyAlignment="1">
      <alignment horizontal="right"/>
    </xf>
    <xf numFmtId="1" fontId="2" fillId="0" borderId="69" xfId="0" applyNumberFormat="1" applyFont="1" applyBorder="1"/>
    <xf numFmtId="0" fontId="3" fillId="0" borderId="70" xfId="0" applyFont="1" applyBorder="1" applyAlignment="1">
      <alignment wrapText="1"/>
    </xf>
    <xf numFmtId="49" fontId="3" fillId="0" borderId="19" xfId="0" applyNumberFormat="1" applyFont="1" applyBorder="1"/>
    <xf numFmtId="2" fontId="3" fillId="0" borderId="12" xfId="0" applyNumberFormat="1" applyFont="1" applyBorder="1"/>
    <xf numFmtId="2" fontId="3" fillId="2" borderId="33" xfId="0" applyNumberFormat="1" applyFont="1" applyFill="1" applyBorder="1"/>
    <xf numFmtId="2" fontId="3" fillId="2" borderId="25" xfId="0" applyNumberFormat="1" applyFont="1" applyFill="1" applyBorder="1"/>
    <xf numFmtId="0" fontId="10" fillId="0" borderId="0" xfId="0" applyFont="1" applyBorder="1"/>
    <xf numFmtId="49" fontId="3" fillId="0" borderId="39" xfId="0" applyNumberFormat="1" applyFont="1" applyBorder="1"/>
    <xf numFmtId="173" fontId="3" fillId="0" borderId="25" xfId="0" applyNumberFormat="1" applyFont="1" applyBorder="1"/>
    <xf numFmtId="49" fontId="3" fillId="0" borderId="25" xfId="0" applyNumberFormat="1" applyFont="1" applyBorder="1"/>
    <xf numFmtId="0" fontId="3" fillId="0" borderId="40" xfId="0" applyFont="1" applyBorder="1"/>
    <xf numFmtId="2" fontId="2" fillId="0" borderId="71" xfId="0" applyNumberFormat="1" applyFont="1" applyBorder="1"/>
    <xf numFmtId="0" fontId="11" fillId="0" borderId="41" xfId="0" applyFont="1" applyBorder="1" applyAlignment="1">
      <alignment wrapText="1"/>
    </xf>
    <xf numFmtId="49" fontId="2" fillId="0" borderId="32" xfId="0" applyNumberFormat="1" applyFont="1" applyBorder="1"/>
    <xf numFmtId="0" fontId="3" fillId="0" borderId="49" xfId="0" applyFont="1" applyBorder="1" applyAlignment="1">
      <alignment wrapText="1"/>
    </xf>
    <xf numFmtId="1" fontId="3" fillId="0" borderId="44" xfId="0" applyNumberFormat="1" applyFont="1" applyBorder="1"/>
    <xf numFmtId="1" fontId="3" fillId="0" borderId="50" xfId="0" applyNumberFormat="1" applyFont="1" applyBorder="1"/>
    <xf numFmtId="2" fontId="3" fillId="0" borderId="50" xfId="0" applyNumberFormat="1" applyFont="1" applyBorder="1"/>
    <xf numFmtId="49" fontId="3" fillId="0" borderId="72" xfId="0" applyNumberFormat="1" applyFont="1" applyBorder="1" applyAlignment="1">
      <alignment horizontal="right"/>
    </xf>
    <xf numFmtId="49" fontId="3" fillId="0" borderId="50" xfId="0" applyNumberFormat="1" applyFont="1" applyBorder="1" applyAlignment="1">
      <alignment horizontal="right"/>
    </xf>
    <xf numFmtId="49" fontId="3" fillId="0" borderId="73" xfId="0" applyNumberFormat="1" applyFont="1" applyBorder="1" applyAlignment="1">
      <alignment horizontal="right"/>
    </xf>
    <xf numFmtId="2" fontId="3" fillId="0" borderId="44" xfId="0" applyNumberFormat="1" applyFont="1" applyBorder="1"/>
    <xf numFmtId="0" fontId="11" fillId="0" borderId="74" xfId="0" applyFont="1" applyBorder="1" applyAlignment="1">
      <alignment wrapText="1"/>
    </xf>
    <xf numFmtId="49" fontId="2" fillId="0" borderId="72" xfId="0" applyNumberFormat="1" applyFont="1" applyBorder="1" applyAlignment="1">
      <alignment horizontal="right"/>
    </xf>
    <xf numFmtId="49" fontId="2" fillId="0" borderId="75" xfId="0" applyNumberFormat="1" applyFont="1" applyBorder="1" applyAlignment="1">
      <alignment horizontal="right"/>
    </xf>
    <xf numFmtId="49" fontId="2" fillId="0" borderId="76" xfId="0" applyNumberFormat="1" applyFont="1" applyBorder="1" applyAlignment="1">
      <alignment horizontal="right"/>
    </xf>
    <xf numFmtId="1" fontId="2" fillId="0" borderId="77" xfId="0" applyNumberFormat="1" applyFont="1" applyBorder="1"/>
    <xf numFmtId="2" fontId="2" fillId="0" borderId="77" xfId="0" applyNumberFormat="1" applyFont="1" applyBorder="1"/>
    <xf numFmtId="173" fontId="2" fillId="0" borderId="78" xfId="0" applyNumberFormat="1" applyFont="1" applyBorder="1"/>
    <xf numFmtId="49" fontId="2" fillId="0" borderId="40" xfId="0" applyNumberFormat="1" applyFont="1" applyBorder="1" applyAlignment="1">
      <alignment horizontal="right"/>
    </xf>
    <xf numFmtId="49" fontId="2" fillId="0" borderId="79" xfId="0" applyNumberFormat="1" applyFont="1" applyBorder="1" applyAlignment="1">
      <alignment horizontal="right"/>
    </xf>
    <xf numFmtId="0" fontId="12" fillId="0" borderId="80" xfId="0" applyFont="1" applyBorder="1" applyAlignment="1">
      <alignment wrapText="1"/>
    </xf>
    <xf numFmtId="1" fontId="2" fillId="0" borderId="79" xfId="0" applyNumberFormat="1" applyFont="1" applyBorder="1"/>
    <xf numFmtId="2" fontId="2" fillId="0" borderId="81" xfId="0" applyNumberFormat="1" applyFont="1" applyBorder="1"/>
    <xf numFmtId="173" fontId="2" fillId="0" borderId="82" xfId="0" applyNumberFormat="1" applyFont="1" applyBorder="1"/>
    <xf numFmtId="49" fontId="3" fillId="0" borderId="69" xfId="0" applyNumberFormat="1" applyFont="1" applyBorder="1" applyAlignment="1">
      <alignment horizontal="right"/>
    </xf>
    <xf numFmtId="49" fontId="3" fillId="0" borderId="83" xfId="0" applyNumberFormat="1" applyFont="1" applyBorder="1" applyAlignment="1">
      <alignment horizontal="right"/>
    </xf>
    <xf numFmtId="1" fontId="3" fillId="0" borderId="48" xfId="0" applyNumberFormat="1" applyFont="1" applyBorder="1"/>
    <xf numFmtId="0" fontId="3" fillId="0" borderId="84" xfId="0" applyFont="1" applyBorder="1" applyAlignment="1">
      <alignment wrapText="1"/>
    </xf>
    <xf numFmtId="49" fontId="3" fillId="0" borderId="85" xfId="0" applyNumberFormat="1" applyFont="1" applyBorder="1" applyAlignment="1">
      <alignment horizontal="right"/>
    </xf>
    <xf numFmtId="49" fontId="3" fillId="0" borderId="86" xfId="0" applyNumberFormat="1" applyFont="1" applyBorder="1" applyAlignment="1">
      <alignment horizontal="right"/>
    </xf>
    <xf numFmtId="1" fontId="3" fillId="0" borderId="83" xfId="0" applyNumberFormat="1" applyFont="1" applyBorder="1"/>
    <xf numFmtId="1" fontId="3" fillId="0" borderId="85" xfId="0" applyNumberFormat="1" applyFont="1" applyBorder="1"/>
    <xf numFmtId="2" fontId="3" fillId="0" borderId="87" xfId="0" applyNumberFormat="1" applyFont="1" applyBorder="1"/>
    <xf numFmtId="173" fontId="3" fillId="0" borderId="88" xfId="0" applyNumberFormat="1" applyFont="1" applyBorder="1"/>
    <xf numFmtId="1" fontId="2" fillId="0" borderId="40" xfId="0" applyNumberFormat="1" applyFont="1" applyBorder="1" applyAlignment="1">
      <alignment horizontal="right"/>
    </xf>
    <xf numFmtId="0" fontId="3" fillId="0" borderId="89" xfId="0" applyFont="1" applyBorder="1" applyAlignment="1">
      <alignment wrapText="1"/>
    </xf>
    <xf numFmtId="49" fontId="3" fillId="0" borderId="89" xfId="0" applyNumberFormat="1" applyFont="1" applyBorder="1" applyAlignment="1">
      <alignment horizontal="right"/>
    </xf>
    <xf numFmtId="0" fontId="3" fillId="0" borderId="80" xfId="0" applyFont="1" applyBorder="1" applyAlignment="1">
      <alignment wrapText="1"/>
    </xf>
    <xf numFmtId="49" fontId="3" fillId="0" borderId="79" xfId="0" applyNumberFormat="1" applyFont="1" applyBorder="1" applyAlignment="1">
      <alignment horizontal="right"/>
    </xf>
    <xf numFmtId="1" fontId="3" fillId="0" borderId="79" xfId="0" applyNumberFormat="1" applyFont="1" applyBorder="1" applyAlignment="1">
      <alignment horizontal="right"/>
    </xf>
    <xf numFmtId="2" fontId="3" fillId="0" borderId="79" xfId="0" applyNumberFormat="1" applyFont="1" applyBorder="1"/>
    <xf numFmtId="2" fontId="3" fillId="0" borderId="81" xfId="0" applyNumberFormat="1" applyFont="1" applyBorder="1"/>
    <xf numFmtId="2" fontId="3" fillId="0" borderId="71" xfId="0" applyNumberFormat="1" applyFont="1" applyBorder="1"/>
    <xf numFmtId="1" fontId="2" fillId="0" borderId="90" xfId="0" applyNumberFormat="1" applyFont="1" applyBorder="1"/>
    <xf numFmtId="49" fontId="3" fillId="0" borderId="91" xfId="0" applyNumberFormat="1" applyFont="1" applyBorder="1" applyAlignment="1">
      <alignment horizontal="right"/>
    </xf>
    <xf numFmtId="49" fontId="3" fillId="0" borderId="92" xfId="0" applyNumberFormat="1" applyFont="1" applyBorder="1" applyAlignment="1">
      <alignment horizontal="right"/>
    </xf>
    <xf numFmtId="1" fontId="3" fillId="0" borderId="92" xfId="0" applyNumberFormat="1" applyFont="1" applyBorder="1"/>
    <xf numFmtId="1" fontId="3" fillId="0" borderId="93" xfId="0" applyNumberFormat="1" applyFont="1" applyBorder="1"/>
    <xf numFmtId="0" fontId="3" fillId="0" borderId="91" xfId="0" applyFont="1" applyBorder="1" applyAlignment="1">
      <alignment wrapText="1"/>
    </xf>
    <xf numFmtId="49" fontId="3" fillId="0" borderId="94" xfId="0" applyNumberFormat="1" applyFont="1" applyBorder="1" applyAlignment="1">
      <alignment horizontal="right"/>
    </xf>
    <xf numFmtId="1" fontId="3" fillId="0" borderId="94" xfId="0" applyNumberFormat="1" applyFont="1" applyBorder="1"/>
    <xf numFmtId="1" fontId="3" fillId="0" borderId="95" xfId="0" applyNumberFormat="1" applyFont="1" applyBorder="1"/>
    <xf numFmtId="49" fontId="3" fillId="2" borderId="95" xfId="0" applyNumberFormat="1" applyFont="1" applyFill="1" applyBorder="1"/>
    <xf numFmtId="2" fontId="3" fillId="0" borderId="94" xfId="0" applyNumberFormat="1" applyFont="1" applyBorder="1"/>
    <xf numFmtId="2" fontId="3" fillId="0" borderId="96" xfId="0" applyNumberFormat="1" applyFont="1" applyBorder="1"/>
    <xf numFmtId="0" fontId="0" fillId="0" borderId="57" xfId="0" applyBorder="1"/>
    <xf numFmtId="0" fontId="3" fillId="0" borderId="97" xfId="0" applyFont="1" applyBorder="1" applyAlignment="1">
      <alignment wrapText="1"/>
    </xf>
    <xf numFmtId="49" fontId="3" fillId="0" borderId="33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98" xfId="0" applyNumberFormat="1" applyFont="1" applyBorder="1" applyAlignment="1">
      <alignment horizontal="right"/>
    </xf>
    <xf numFmtId="49" fontId="3" fillId="0" borderId="99" xfId="0" applyNumberFormat="1" applyFont="1" applyBorder="1" applyAlignment="1">
      <alignment horizontal="right"/>
    </xf>
    <xf numFmtId="0" fontId="3" fillId="0" borderId="100" xfId="0" applyFont="1" applyBorder="1" applyAlignment="1">
      <alignment wrapText="1"/>
    </xf>
    <xf numFmtId="0" fontId="2" fillId="0" borderId="82" xfId="0" applyFont="1" applyBorder="1" applyAlignment="1">
      <alignment wrapText="1"/>
    </xf>
    <xf numFmtId="1" fontId="2" fillId="0" borderId="101" xfId="0" applyNumberFormat="1" applyFont="1" applyBorder="1"/>
    <xf numFmtId="2" fontId="2" fillId="0" borderId="102" xfId="0" applyNumberFormat="1" applyFont="1" applyBorder="1"/>
    <xf numFmtId="173" fontId="3" fillId="2" borderId="39" xfId="0" applyNumberFormat="1" applyFont="1" applyFill="1" applyBorder="1"/>
    <xf numFmtId="49" fontId="3" fillId="2" borderId="39" xfId="0" applyNumberFormat="1" applyFont="1" applyFill="1" applyBorder="1"/>
    <xf numFmtId="0" fontId="3" fillId="0" borderId="103" xfId="0" applyFont="1" applyBorder="1" applyAlignment="1">
      <alignment wrapText="1"/>
    </xf>
    <xf numFmtId="173" fontId="3" fillId="2" borderId="47" xfId="0" applyNumberFormat="1" applyFont="1" applyFill="1" applyBorder="1"/>
    <xf numFmtId="173" fontId="3" fillId="2" borderId="40" xfId="0" applyNumberFormat="1" applyFont="1" applyFill="1" applyBorder="1"/>
    <xf numFmtId="173" fontId="2" fillId="2" borderId="42" xfId="0" applyNumberFormat="1" applyFont="1" applyFill="1" applyBorder="1"/>
    <xf numFmtId="49" fontId="3" fillId="0" borderId="104" xfId="0" applyNumberFormat="1" applyFont="1" applyBorder="1" applyAlignment="1">
      <alignment horizontal="right"/>
    </xf>
    <xf numFmtId="2" fontId="3" fillId="0" borderId="104" xfId="0" applyNumberFormat="1" applyFont="1" applyBorder="1"/>
    <xf numFmtId="49" fontId="3" fillId="0" borderId="105" xfId="0" applyNumberFormat="1" applyFont="1" applyBorder="1" applyAlignment="1">
      <alignment horizontal="right"/>
    </xf>
    <xf numFmtId="173" fontId="2" fillId="0" borderId="67" xfId="0" applyNumberFormat="1" applyFont="1" applyBorder="1"/>
    <xf numFmtId="0" fontId="3" fillId="0" borderId="74" xfId="0" applyFont="1" applyBorder="1" applyAlignment="1">
      <alignment wrapText="1"/>
    </xf>
    <xf numFmtId="1" fontId="3" fillId="0" borderId="69" xfId="0" applyNumberFormat="1" applyFont="1" applyBorder="1"/>
    <xf numFmtId="173" fontId="3" fillId="0" borderId="69" xfId="0" applyNumberFormat="1" applyFont="1" applyBorder="1"/>
    <xf numFmtId="173" fontId="2" fillId="0" borderId="106" xfId="0" applyNumberFormat="1" applyFont="1" applyBorder="1"/>
    <xf numFmtId="173" fontId="3" fillId="0" borderId="103" xfId="0" applyNumberFormat="1" applyFont="1" applyBorder="1"/>
    <xf numFmtId="49" fontId="11" fillId="0" borderId="47" xfId="0" applyNumberFormat="1" applyFont="1" applyBorder="1" applyAlignment="1">
      <alignment wrapText="1"/>
    </xf>
    <xf numFmtId="49" fontId="2" fillId="0" borderId="107" xfId="0" applyNumberFormat="1" applyFont="1" applyBorder="1" applyAlignment="1">
      <alignment horizontal="right"/>
    </xf>
    <xf numFmtId="49" fontId="2" fillId="0" borderId="79" xfId="0" applyNumberFormat="1" applyFont="1" applyBorder="1"/>
    <xf numFmtId="173" fontId="2" fillId="0" borderId="79" xfId="0" applyNumberFormat="1" applyFont="1" applyBorder="1"/>
    <xf numFmtId="49" fontId="2" fillId="0" borderId="58" xfId="0" applyNumberFormat="1" applyFont="1" applyBorder="1" applyAlignment="1">
      <alignment horizontal="right"/>
    </xf>
    <xf numFmtId="2" fontId="3" fillId="0" borderId="42" xfId="0" applyNumberFormat="1" applyFont="1" applyBorder="1" applyAlignment="1">
      <alignment horizontal="right"/>
    </xf>
    <xf numFmtId="2" fontId="2" fillId="0" borderId="32" xfId="0" applyNumberFormat="1" applyFont="1" applyBorder="1"/>
    <xf numFmtId="173" fontId="3" fillId="0" borderId="42" xfId="0" applyNumberFormat="1" applyFont="1" applyBorder="1"/>
    <xf numFmtId="49" fontId="2" fillId="0" borderId="108" xfId="0" applyNumberFormat="1" applyFont="1" applyBorder="1" applyAlignment="1">
      <alignment horizontal="right"/>
    </xf>
    <xf numFmtId="2" fontId="3" fillId="0" borderId="108" xfId="0" applyNumberFormat="1" applyFont="1" applyBorder="1"/>
    <xf numFmtId="49" fontId="3" fillId="0" borderId="47" xfId="0" applyNumberFormat="1" applyFont="1" applyBorder="1"/>
    <xf numFmtId="1" fontId="2" fillId="0" borderId="50" xfId="0" applyNumberFormat="1" applyFont="1" applyBorder="1" applyAlignment="1">
      <alignment horizontal="right"/>
    </xf>
    <xf numFmtId="1" fontId="2" fillId="0" borderId="58" xfId="0" applyNumberFormat="1" applyFont="1" applyBorder="1" applyAlignment="1">
      <alignment horizontal="right"/>
    </xf>
    <xf numFmtId="0" fontId="2" fillId="0" borderId="80" xfId="0" applyFont="1" applyBorder="1" applyAlignment="1">
      <alignment wrapText="1"/>
    </xf>
    <xf numFmtId="49" fontId="3" fillId="0" borderId="109" xfId="0" applyNumberFormat="1" applyFont="1" applyBorder="1" applyAlignment="1">
      <alignment horizontal="right"/>
    </xf>
    <xf numFmtId="2" fontId="3" fillId="0" borderId="110" xfId="0" applyNumberFormat="1" applyFont="1" applyBorder="1"/>
    <xf numFmtId="49" fontId="2" fillId="0" borderId="68" xfId="0" applyNumberFormat="1" applyFont="1" applyBorder="1"/>
    <xf numFmtId="49" fontId="2" fillId="0" borderId="90" xfId="0" applyNumberFormat="1" applyFont="1" applyBorder="1"/>
    <xf numFmtId="2" fontId="2" fillId="0" borderId="111" xfId="0" applyNumberFormat="1" applyFont="1" applyBorder="1"/>
    <xf numFmtId="2" fontId="3" fillId="0" borderId="112" xfId="0" applyNumberFormat="1" applyFont="1" applyBorder="1"/>
    <xf numFmtId="173" fontId="3" fillId="0" borderId="113" xfId="0" applyNumberFormat="1" applyFont="1" applyBorder="1"/>
    <xf numFmtId="173" fontId="3" fillId="0" borderId="114" xfId="0" applyNumberFormat="1" applyFont="1" applyBorder="1"/>
    <xf numFmtId="49" fontId="2" fillId="0" borderId="43" xfId="0" applyNumberFormat="1" applyFont="1" applyBorder="1" applyAlignment="1">
      <alignment horizontal="center"/>
    </xf>
    <xf numFmtId="2" fontId="3" fillId="0" borderId="42" xfId="0" applyNumberFormat="1" applyFont="1" applyBorder="1"/>
    <xf numFmtId="1" fontId="2" fillId="0" borderId="39" xfId="0" applyNumberFormat="1" applyFont="1" applyBorder="1"/>
    <xf numFmtId="2" fontId="3" fillId="0" borderId="66" xfId="0" applyNumberFormat="1" applyFont="1" applyBorder="1"/>
    <xf numFmtId="2" fontId="2" fillId="0" borderId="79" xfId="0" applyNumberFormat="1" applyFont="1" applyBorder="1"/>
    <xf numFmtId="2" fontId="2" fillId="0" borderId="115" xfId="0" applyNumberFormat="1" applyFont="1" applyBorder="1"/>
    <xf numFmtId="173" fontId="3" fillId="0" borderId="104" xfId="0" applyNumberFormat="1" applyFont="1" applyBorder="1"/>
    <xf numFmtId="173" fontId="3" fillId="0" borderId="89" xfId="0" applyNumberFormat="1" applyFont="1" applyBorder="1"/>
    <xf numFmtId="49" fontId="2" fillId="0" borderId="116" xfId="0" applyNumberFormat="1" applyFont="1" applyBorder="1" applyAlignment="1">
      <alignment horizontal="right"/>
    </xf>
    <xf numFmtId="49" fontId="2" fillId="0" borderId="111" xfId="0" applyNumberFormat="1" applyFont="1" applyBorder="1" applyAlignment="1">
      <alignment horizontal="right"/>
    </xf>
    <xf numFmtId="49" fontId="3" fillId="0" borderId="108" xfId="0" applyNumberFormat="1" applyFont="1" applyBorder="1" applyAlignment="1">
      <alignment horizontal="right"/>
    </xf>
    <xf numFmtId="49" fontId="3" fillId="0" borderId="117" xfId="0" applyNumberFormat="1" applyFont="1" applyBorder="1" applyAlignment="1">
      <alignment horizontal="right"/>
    </xf>
    <xf numFmtId="49" fontId="3" fillId="0" borderId="62" xfId="0" applyNumberFormat="1" applyFont="1" applyBorder="1" applyAlignment="1">
      <alignment horizontal="right"/>
    </xf>
    <xf numFmtId="49" fontId="2" fillId="0" borderId="34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right"/>
    </xf>
    <xf numFmtId="1" fontId="2" fillId="0" borderId="19" xfId="0" applyNumberFormat="1" applyFont="1" applyBorder="1"/>
    <xf numFmtId="1" fontId="2" fillId="0" borderId="25" xfId="0" applyNumberFormat="1" applyFont="1" applyBorder="1"/>
    <xf numFmtId="2" fontId="2" fillId="0" borderId="76" xfId="0" applyNumberFormat="1" applyFont="1" applyBorder="1"/>
    <xf numFmtId="173" fontId="2" fillId="0" borderId="19" xfId="0" applyNumberFormat="1" applyFont="1" applyBorder="1"/>
    <xf numFmtId="173" fontId="2" fillId="0" borderId="50" xfId="0" applyNumberFormat="1" applyFont="1" applyBorder="1"/>
    <xf numFmtId="2" fontId="2" fillId="0" borderId="89" xfId="0" applyNumberFormat="1" applyFont="1" applyBorder="1"/>
    <xf numFmtId="173" fontId="3" fillId="0" borderId="111" xfId="0" applyNumberFormat="1" applyFont="1" applyBorder="1"/>
    <xf numFmtId="2" fontId="3" fillId="0" borderId="57" xfId="0" applyNumberFormat="1" applyFont="1" applyBorder="1"/>
    <xf numFmtId="0" fontId="3" fillId="0" borderId="108" xfId="0" applyFont="1" applyBorder="1" applyAlignment="1">
      <alignment wrapText="1"/>
    </xf>
    <xf numFmtId="49" fontId="3" fillId="0" borderId="118" xfId="0" applyNumberFormat="1" applyFont="1" applyBorder="1" applyAlignment="1">
      <alignment horizontal="right"/>
    </xf>
    <xf numFmtId="1" fontId="2" fillId="0" borderId="79" xfId="0" applyNumberFormat="1" applyFont="1" applyBorder="1" applyAlignment="1">
      <alignment horizontal="right"/>
    </xf>
    <xf numFmtId="49" fontId="2" fillId="0" borderId="39" xfId="0" applyNumberFormat="1" applyFont="1" applyBorder="1" applyAlignment="1">
      <alignment horizontal="right"/>
    </xf>
    <xf numFmtId="2" fontId="2" fillId="0" borderId="39" xfId="0" applyNumberFormat="1" applyFont="1" applyBorder="1"/>
    <xf numFmtId="2" fontId="2" fillId="0" borderId="42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right"/>
    </xf>
    <xf numFmtId="0" fontId="13" fillId="0" borderId="62" xfId="0" applyFont="1" applyBorder="1" applyAlignment="1">
      <alignment wrapText="1"/>
    </xf>
    <xf numFmtId="0" fontId="14" fillId="0" borderId="62" xfId="0" applyFont="1" applyBorder="1" applyAlignment="1">
      <alignment wrapText="1"/>
    </xf>
    <xf numFmtId="0" fontId="3" fillId="0" borderId="119" xfId="0" applyFont="1" applyBorder="1" applyAlignment="1">
      <alignment wrapText="1"/>
    </xf>
    <xf numFmtId="0" fontId="2" fillId="0" borderId="119" xfId="0" applyFont="1" applyBorder="1" applyAlignment="1">
      <alignment wrapText="1"/>
    </xf>
    <xf numFmtId="49" fontId="2" fillId="0" borderId="54" xfId="0" applyNumberFormat="1" applyFont="1" applyBorder="1" applyAlignment="1">
      <alignment horizontal="right"/>
    </xf>
    <xf numFmtId="2" fontId="2" fillId="0" borderId="54" xfId="0" applyNumberFormat="1" applyFont="1" applyBorder="1"/>
    <xf numFmtId="1" fontId="2" fillId="0" borderId="54" xfId="0" applyNumberFormat="1" applyFont="1" applyBorder="1"/>
    <xf numFmtId="1" fontId="3" fillId="0" borderId="0" xfId="0" applyNumberFormat="1" applyFont="1" applyBorder="1"/>
    <xf numFmtId="49" fontId="3" fillId="0" borderId="0" xfId="0" applyNumberFormat="1" applyFont="1" applyBorder="1"/>
    <xf numFmtId="2" fontId="3" fillId="0" borderId="0" xfId="0" applyNumberFormat="1" applyFont="1" applyBorder="1"/>
    <xf numFmtId="2" fontId="3" fillId="0" borderId="53" xfId="0" applyNumberFormat="1" applyFont="1" applyBorder="1"/>
    <xf numFmtId="173" fontId="3" fillId="2" borderId="54" xfId="0" applyNumberFormat="1" applyFont="1" applyFill="1" applyBorder="1"/>
    <xf numFmtId="173" fontId="2" fillId="0" borderId="54" xfId="0" applyNumberFormat="1" applyFont="1" applyBorder="1"/>
    <xf numFmtId="49" fontId="3" fillId="0" borderId="120" xfId="0" applyNumberFormat="1" applyFont="1" applyBorder="1" applyAlignment="1">
      <alignment horizontal="right"/>
    </xf>
    <xf numFmtId="49" fontId="3" fillId="0" borderId="54" xfId="0" applyNumberFormat="1" applyFont="1" applyBorder="1"/>
    <xf numFmtId="173" fontId="3" fillId="0" borderId="11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zoomScale="65" zoomScaleNormal="65" workbookViewId="0">
      <selection activeCell="E49" sqref="E49"/>
    </sheetView>
  </sheetViews>
  <sheetFormatPr defaultRowHeight="12.75" x14ac:dyDescent="0.2"/>
  <cols>
    <col min="1" max="1" width="88.140625" customWidth="1"/>
    <col min="2" max="2" width="11.7109375" customWidth="1"/>
    <col min="3" max="3" width="10.7109375" customWidth="1"/>
    <col min="4" max="4" width="10.85546875" customWidth="1"/>
  </cols>
  <sheetData>
    <row r="1" spans="1:5" ht="18.75" x14ac:dyDescent="0.3">
      <c r="B1" s="1" t="s">
        <v>0</v>
      </c>
      <c r="C1" s="2"/>
      <c r="D1" s="2"/>
      <c r="E1" s="2"/>
    </row>
    <row r="2" spans="1:5" ht="18.75" x14ac:dyDescent="0.3">
      <c r="B2" s="1" t="s">
        <v>1</v>
      </c>
      <c r="C2" s="1"/>
      <c r="D2" s="2"/>
      <c r="E2" s="2"/>
    </row>
    <row r="3" spans="1:5" ht="18.75" x14ac:dyDescent="0.3">
      <c r="B3" s="1" t="s">
        <v>2</v>
      </c>
      <c r="C3" s="1"/>
      <c r="D3" s="2"/>
      <c r="E3" s="2"/>
    </row>
    <row r="4" spans="1:5" ht="18.75" x14ac:dyDescent="0.3">
      <c r="B4" s="1" t="s">
        <v>3</v>
      </c>
      <c r="C4" s="1"/>
      <c r="D4" s="2"/>
      <c r="E4" s="2"/>
    </row>
    <row r="6" spans="1:5" x14ac:dyDescent="0.2">
      <c r="B6" s="3"/>
      <c r="C6" s="3"/>
      <c r="D6" s="3"/>
    </row>
    <row r="7" spans="1:5" ht="34.9" customHeight="1" x14ac:dyDescent="0.3">
      <c r="A7" s="412" t="s">
        <v>4</v>
      </c>
      <c r="B7" s="412"/>
      <c r="C7" s="412"/>
      <c r="D7" s="412"/>
      <c r="E7" s="412"/>
    </row>
    <row r="8" spans="1:5" ht="18.75" x14ac:dyDescent="0.3">
      <c r="A8" s="4"/>
    </row>
    <row r="9" spans="1:5" ht="37.5" x14ac:dyDescent="0.2">
      <c r="A9" s="5" t="s">
        <v>5</v>
      </c>
      <c r="B9" s="6" t="s">
        <v>6</v>
      </c>
      <c r="C9" s="7" t="s">
        <v>7</v>
      </c>
      <c r="D9" s="6" t="s">
        <v>8</v>
      </c>
    </row>
    <row r="10" spans="1:5" ht="18.75" x14ac:dyDescent="0.3">
      <c r="A10" s="8">
        <v>1</v>
      </c>
      <c r="B10" s="9">
        <v>2</v>
      </c>
      <c r="C10" s="9">
        <v>3</v>
      </c>
      <c r="D10" s="10">
        <v>6</v>
      </c>
    </row>
    <row r="11" spans="1:5" ht="18.75" x14ac:dyDescent="0.3">
      <c r="A11" s="11" t="s">
        <v>9</v>
      </c>
      <c r="B11" s="12"/>
      <c r="C11" s="13"/>
      <c r="D11" s="14">
        <v>176783</v>
      </c>
    </row>
    <row r="12" spans="1:5" ht="18.75" x14ac:dyDescent="0.3">
      <c r="A12" s="11" t="s">
        <v>10</v>
      </c>
      <c r="B12" s="15" t="s">
        <v>11</v>
      </c>
      <c r="C12" s="16"/>
      <c r="D12" s="14">
        <v>18608</v>
      </c>
    </row>
    <row r="13" spans="1:5" ht="37.5" x14ac:dyDescent="0.3">
      <c r="A13" s="17" t="s">
        <v>12</v>
      </c>
      <c r="B13" s="18" t="s">
        <v>11</v>
      </c>
      <c r="C13" s="19" t="s">
        <v>13</v>
      </c>
      <c r="D13" s="20">
        <v>650</v>
      </c>
    </row>
    <row r="14" spans="1:5" ht="37.5" x14ac:dyDescent="0.3">
      <c r="A14" s="17" t="s">
        <v>14</v>
      </c>
      <c r="B14" s="19" t="s">
        <v>11</v>
      </c>
      <c r="C14" s="19" t="s">
        <v>15</v>
      </c>
      <c r="D14" s="20">
        <v>1490</v>
      </c>
    </row>
    <row r="15" spans="1:5" ht="37.5" x14ac:dyDescent="0.3">
      <c r="A15" s="21" t="s">
        <v>16</v>
      </c>
      <c r="B15" s="22" t="s">
        <v>11</v>
      </c>
      <c r="C15" s="22" t="s">
        <v>17</v>
      </c>
      <c r="D15" s="20">
        <v>13706</v>
      </c>
    </row>
    <row r="16" spans="1:5" ht="18.75" x14ac:dyDescent="0.3">
      <c r="A16" s="21" t="s">
        <v>18</v>
      </c>
      <c r="B16" s="22" t="s">
        <v>11</v>
      </c>
      <c r="C16" s="22" t="s">
        <v>19</v>
      </c>
      <c r="D16" s="20">
        <v>30</v>
      </c>
    </row>
    <row r="17" spans="1:4" ht="18.75" x14ac:dyDescent="0.3">
      <c r="A17" s="21" t="s">
        <v>20</v>
      </c>
      <c r="B17" s="22" t="s">
        <v>11</v>
      </c>
      <c r="C17" s="22" t="s">
        <v>21</v>
      </c>
      <c r="D17" s="20">
        <v>27</v>
      </c>
    </row>
    <row r="18" spans="1:4" ht="18.75" x14ac:dyDescent="0.3">
      <c r="A18" s="21" t="s">
        <v>22</v>
      </c>
      <c r="B18" s="22" t="s">
        <v>11</v>
      </c>
      <c r="C18" s="22" t="s">
        <v>23</v>
      </c>
      <c r="D18" s="20">
        <v>75</v>
      </c>
    </row>
    <row r="19" spans="1:4" ht="18.75" x14ac:dyDescent="0.3">
      <c r="A19" s="21" t="s">
        <v>24</v>
      </c>
      <c r="B19" s="22" t="s">
        <v>11</v>
      </c>
      <c r="C19" s="22" t="s">
        <v>25</v>
      </c>
      <c r="D19" s="20">
        <v>2630</v>
      </c>
    </row>
    <row r="20" spans="1:4" ht="18.75" x14ac:dyDescent="0.3">
      <c r="A20" s="23"/>
      <c r="B20" s="24"/>
      <c r="C20" s="24"/>
      <c r="D20" s="25"/>
    </row>
    <row r="21" spans="1:4" ht="18.75" x14ac:dyDescent="0.3">
      <c r="A21" s="11" t="s">
        <v>26</v>
      </c>
      <c r="B21" s="26" t="s">
        <v>17</v>
      </c>
      <c r="C21" s="27"/>
      <c r="D21" s="14">
        <v>3258</v>
      </c>
    </row>
    <row r="22" spans="1:4" ht="18.75" x14ac:dyDescent="0.3">
      <c r="A22" s="17" t="s">
        <v>27</v>
      </c>
      <c r="B22" s="19" t="s">
        <v>17</v>
      </c>
      <c r="C22" s="19" t="s">
        <v>28</v>
      </c>
      <c r="D22" s="20">
        <v>1830</v>
      </c>
    </row>
    <row r="23" spans="1:4" ht="18.75" x14ac:dyDescent="0.3">
      <c r="A23" s="17" t="s">
        <v>29</v>
      </c>
      <c r="B23" s="19" t="s">
        <v>17</v>
      </c>
      <c r="C23" s="19" t="s">
        <v>30</v>
      </c>
      <c r="D23" s="20">
        <v>900</v>
      </c>
    </row>
    <row r="24" spans="1:4" ht="18.75" x14ac:dyDescent="0.3">
      <c r="A24" s="21" t="s">
        <v>31</v>
      </c>
      <c r="B24" s="22" t="s">
        <v>17</v>
      </c>
      <c r="C24" s="22" t="s">
        <v>32</v>
      </c>
      <c r="D24" s="20">
        <v>528</v>
      </c>
    </row>
    <row r="25" spans="1:4" ht="18.75" x14ac:dyDescent="0.3">
      <c r="A25" s="28"/>
      <c r="B25" s="29"/>
      <c r="C25" s="29"/>
      <c r="D25" s="25"/>
    </row>
    <row r="26" spans="1:4" ht="18.75" x14ac:dyDescent="0.3">
      <c r="A26" s="30" t="s">
        <v>33</v>
      </c>
      <c r="B26" s="31" t="s">
        <v>28</v>
      </c>
      <c r="C26" s="27"/>
      <c r="D26" s="14">
        <v>10994</v>
      </c>
    </row>
    <row r="27" spans="1:4" ht="18.75" x14ac:dyDescent="0.3">
      <c r="A27" s="32" t="s">
        <v>34</v>
      </c>
      <c r="B27" s="33" t="s">
        <v>28</v>
      </c>
      <c r="C27" s="34" t="s">
        <v>11</v>
      </c>
      <c r="D27" s="20">
        <v>217</v>
      </c>
    </row>
    <row r="28" spans="1:4" ht="18.75" x14ac:dyDescent="0.3">
      <c r="A28" s="17" t="s">
        <v>35</v>
      </c>
      <c r="B28" s="19" t="s">
        <v>28</v>
      </c>
      <c r="C28" s="19" t="s">
        <v>13</v>
      </c>
      <c r="D28" s="20">
        <v>10777</v>
      </c>
    </row>
    <row r="29" spans="1:4" ht="18.75" x14ac:dyDescent="0.3">
      <c r="A29" s="23"/>
      <c r="B29" s="24"/>
      <c r="C29" s="24"/>
      <c r="D29" s="25"/>
    </row>
    <row r="30" spans="1:4" ht="18.75" x14ac:dyDescent="0.3">
      <c r="A30" s="11" t="s">
        <v>36</v>
      </c>
      <c r="B30" s="26" t="s">
        <v>19</v>
      </c>
      <c r="C30" s="27"/>
      <c r="D30" s="14">
        <v>97838</v>
      </c>
    </row>
    <row r="31" spans="1:4" ht="18.75" x14ac:dyDescent="0.3">
      <c r="A31" s="17" t="s">
        <v>37</v>
      </c>
      <c r="B31" s="19" t="s">
        <v>19</v>
      </c>
      <c r="C31" s="19" t="s">
        <v>11</v>
      </c>
      <c r="D31" s="20">
        <v>16836</v>
      </c>
    </row>
    <row r="32" spans="1:4" ht="18.75" x14ac:dyDescent="0.3">
      <c r="A32" s="21" t="s">
        <v>38</v>
      </c>
      <c r="B32" s="22" t="s">
        <v>19</v>
      </c>
      <c r="C32" s="22" t="s">
        <v>13</v>
      </c>
      <c r="D32" s="20">
        <v>77295</v>
      </c>
    </row>
    <row r="33" spans="1:4" ht="18.75" x14ac:dyDescent="0.3">
      <c r="A33" s="21" t="s">
        <v>39</v>
      </c>
      <c r="B33" s="22" t="s">
        <v>19</v>
      </c>
      <c r="C33" s="22" t="s">
        <v>19</v>
      </c>
      <c r="D33" s="20"/>
    </row>
    <row r="34" spans="1:4" ht="18.75" x14ac:dyDescent="0.3">
      <c r="A34" s="21" t="s">
        <v>40</v>
      </c>
      <c r="B34" s="22" t="s">
        <v>19</v>
      </c>
      <c r="C34" s="22" t="s">
        <v>41</v>
      </c>
      <c r="D34" s="20">
        <v>3707</v>
      </c>
    </row>
    <row r="35" spans="1:4" ht="18.75" x14ac:dyDescent="0.3">
      <c r="A35" s="23"/>
      <c r="B35" s="24"/>
      <c r="C35" s="24"/>
      <c r="D35" s="25"/>
    </row>
    <row r="36" spans="1:4" ht="18.75" x14ac:dyDescent="0.3">
      <c r="A36" s="11" t="s">
        <v>42</v>
      </c>
      <c r="B36" s="26" t="s">
        <v>32</v>
      </c>
      <c r="C36" s="27"/>
      <c r="D36" s="14">
        <v>11606</v>
      </c>
    </row>
    <row r="37" spans="1:4" ht="18.75" x14ac:dyDescent="0.3">
      <c r="A37" s="17" t="s">
        <v>43</v>
      </c>
      <c r="B37" s="19" t="s">
        <v>32</v>
      </c>
      <c r="C37" s="19" t="s">
        <v>11</v>
      </c>
      <c r="D37" s="20">
        <v>9677</v>
      </c>
    </row>
    <row r="38" spans="1:4" ht="18.75" x14ac:dyDescent="0.3">
      <c r="A38" s="21" t="s">
        <v>44</v>
      </c>
      <c r="B38" s="22" t="s">
        <v>32</v>
      </c>
      <c r="C38" s="22" t="s">
        <v>13</v>
      </c>
      <c r="D38" s="20">
        <v>640</v>
      </c>
    </row>
    <row r="39" spans="1:4" ht="18.75" x14ac:dyDescent="0.3">
      <c r="A39" s="28" t="s">
        <v>45</v>
      </c>
      <c r="B39" s="35" t="s">
        <v>32</v>
      </c>
      <c r="C39" s="35" t="s">
        <v>17</v>
      </c>
      <c r="D39" s="25">
        <v>90</v>
      </c>
    </row>
    <row r="40" spans="1:4" ht="37.5" x14ac:dyDescent="0.3">
      <c r="A40" s="36" t="s">
        <v>46</v>
      </c>
      <c r="B40" s="22" t="s">
        <v>32</v>
      </c>
      <c r="C40" s="22" t="s">
        <v>30</v>
      </c>
      <c r="D40" s="37">
        <v>1199</v>
      </c>
    </row>
    <row r="41" spans="1:4" ht="18.75" x14ac:dyDescent="0.3">
      <c r="A41" s="38"/>
      <c r="B41" s="39"/>
      <c r="C41" s="40"/>
      <c r="D41" s="41"/>
    </row>
    <row r="42" spans="1:4" ht="18.75" x14ac:dyDescent="0.3">
      <c r="A42" s="42" t="s">
        <v>47</v>
      </c>
      <c r="B42" s="31" t="s">
        <v>41</v>
      </c>
      <c r="C42" s="43"/>
      <c r="D42" s="14">
        <v>26385</v>
      </c>
    </row>
    <row r="43" spans="1:4" ht="18.75" x14ac:dyDescent="0.3">
      <c r="A43" s="17" t="s">
        <v>48</v>
      </c>
      <c r="B43" s="19" t="s">
        <v>41</v>
      </c>
      <c r="C43" s="19" t="s">
        <v>11</v>
      </c>
      <c r="D43" s="20">
        <v>25343</v>
      </c>
    </row>
    <row r="44" spans="1:4" ht="18.75" x14ac:dyDescent="0.3">
      <c r="A44" s="21" t="s">
        <v>49</v>
      </c>
      <c r="B44" s="22" t="s">
        <v>41</v>
      </c>
      <c r="C44" s="22" t="s">
        <v>13</v>
      </c>
      <c r="D44" s="20">
        <v>102</v>
      </c>
    </row>
    <row r="45" spans="1:4" ht="18.75" x14ac:dyDescent="0.3">
      <c r="A45" s="28" t="s">
        <v>50</v>
      </c>
      <c r="B45" s="35" t="s">
        <v>41</v>
      </c>
      <c r="C45" s="35" t="s">
        <v>17</v>
      </c>
      <c r="D45" s="20">
        <v>940</v>
      </c>
    </row>
    <row r="46" spans="1:4" ht="18.75" x14ac:dyDescent="0.3">
      <c r="A46" s="23"/>
      <c r="B46" s="24"/>
      <c r="C46" s="24"/>
      <c r="D46" s="20"/>
    </row>
    <row r="47" spans="1:4" ht="18.75" x14ac:dyDescent="0.3">
      <c r="A47" s="30" t="s">
        <v>51</v>
      </c>
      <c r="B47" s="31" t="s">
        <v>52</v>
      </c>
      <c r="C47" s="26"/>
      <c r="D47" s="44">
        <v>4581</v>
      </c>
    </row>
    <row r="48" spans="1:4" ht="18.75" x14ac:dyDescent="0.3">
      <c r="A48" s="17" t="s">
        <v>53</v>
      </c>
      <c r="B48" s="19" t="s">
        <v>52</v>
      </c>
      <c r="C48" s="19" t="s">
        <v>11</v>
      </c>
      <c r="D48" s="20">
        <v>171</v>
      </c>
    </row>
    <row r="49" spans="1:4" ht="18.75" x14ac:dyDescent="0.3">
      <c r="A49" s="17" t="s">
        <v>54</v>
      </c>
      <c r="B49" s="19" t="s">
        <v>52</v>
      </c>
      <c r="C49" s="19" t="s">
        <v>15</v>
      </c>
      <c r="D49" s="20">
        <v>1849</v>
      </c>
    </row>
    <row r="50" spans="1:4" ht="18.75" x14ac:dyDescent="0.3">
      <c r="A50" s="21" t="s">
        <v>55</v>
      </c>
      <c r="B50" s="22" t="s">
        <v>52</v>
      </c>
      <c r="C50" s="22" t="s">
        <v>17</v>
      </c>
      <c r="D50" s="20">
        <v>2561</v>
      </c>
    </row>
    <row r="51" spans="1:4" ht="18.75" x14ac:dyDescent="0.3">
      <c r="A51" s="23"/>
      <c r="B51" s="24"/>
      <c r="C51" s="24"/>
      <c r="D51" s="20"/>
    </row>
    <row r="52" spans="1:4" ht="18.75" x14ac:dyDescent="0.3">
      <c r="A52" s="11" t="s">
        <v>56</v>
      </c>
      <c r="B52" s="26" t="s">
        <v>57</v>
      </c>
      <c r="C52" s="26"/>
      <c r="D52" s="44">
        <v>3513</v>
      </c>
    </row>
    <row r="53" spans="1:4" ht="18.75" x14ac:dyDescent="0.3">
      <c r="A53" s="17" t="s">
        <v>58</v>
      </c>
      <c r="B53" s="19" t="s">
        <v>57</v>
      </c>
      <c r="C53" s="19" t="s">
        <v>11</v>
      </c>
      <c r="D53" s="20">
        <v>3513</v>
      </c>
    </row>
    <row r="54" spans="1:4" ht="18.75" x14ac:dyDescent="0.3">
      <c r="A54" s="45"/>
      <c r="B54" s="46"/>
      <c r="C54" s="46"/>
      <c r="D54" s="47"/>
    </row>
    <row r="55" spans="1:4" ht="18.75" x14ac:dyDescent="0.3">
      <c r="A55" s="2"/>
      <c r="B55" s="2"/>
      <c r="C55" s="2"/>
      <c r="D55" s="2"/>
    </row>
    <row r="56" spans="1:4" ht="18.75" x14ac:dyDescent="0.3">
      <c r="A56" s="2"/>
      <c r="B56" s="2"/>
      <c r="C56" s="2"/>
      <c r="D56" s="2"/>
    </row>
    <row r="57" spans="1:4" ht="18.75" x14ac:dyDescent="0.3">
      <c r="A57" s="2"/>
      <c r="B57" s="2"/>
      <c r="C57" s="2"/>
      <c r="D57" s="2"/>
    </row>
    <row r="58" spans="1:4" ht="18.75" x14ac:dyDescent="0.3">
      <c r="A58" s="2"/>
      <c r="B58" s="2"/>
      <c r="C58" s="2"/>
      <c r="D58" s="2"/>
    </row>
    <row r="59" spans="1:4" ht="18.75" x14ac:dyDescent="0.3">
      <c r="A59" s="2" t="s">
        <v>59</v>
      </c>
      <c r="B59" s="2"/>
      <c r="C59" s="2"/>
      <c r="D59" s="2"/>
    </row>
    <row r="60" spans="1:4" ht="18.75" x14ac:dyDescent="0.3">
      <c r="A60" s="2" t="s">
        <v>60</v>
      </c>
      <c r="B60" s="2" t="s">
        <v>61</v>
      </c>
      <c r="C60" s="2"/>
      <c r="D60" s="2"/>
    </row>
  </sheetData>
  <mergeCells count="1">
    <mergeCell ref="A7:E7"/>
  </mergeCells>
  <phoneticPr fontId="0" type="noConversion"/>
  <pageMargins left="0.39374999999999999" right="0.39374999999999999" top="0.98402777777777783" bottom="0.59027777777777779" header="0.51180555555555562" footer="0.51180555555555562"/>
  <pageSetup paperSize="9" firstPageNumber="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opLeftCell="A9" zoomScale="65" zoomScaleNormal="65" workbookViewId="0">
      <selection activeCell="F18" sqref="F18"/>
    </sheetView>
  </sheetViews>
  <sheetFormatPr defaultRowHeight="12.75" x14ac:dyDescent="0.2"/>
  <cols>
    <col min="1" max="1" width="88.140625" customWidth="1"/>
    <col min="4" max="4" width="10.85546875" customWidth="1"/>
    <col min="5" max="5" width="10.7109375" customWidth="1"/>
    <col min="6" max="6" width="10.85546875" customWidth="1"/>
  </cols>
  <sheetData>
    <row r="1" spans="1:6" x14ac:dyDescent="0.2">
      <c r="B1" s="3" t="s">
        <v>0</v>
      </c>
      <c r="D1" s="3"/>
    </row>
    <row r="2" spans="1:6" x14ac:dyDescent="0.2">
      <c r="B2" s="3" t="s">
        <v>1</v>
      </c>
      <c r="C2" s="3"/>
      <c r="D2" s="3"/>
    </row>
    <row r="3" spans="1:6" x14ac:dyDescent="0.2">
      <c r="B3" s="3" t="s">
        <v>2</v>
      </c>
      <c r="C3" s="3"/>
      <c r="D3" s="3"/>
    </row>
    <row r="4" spans="1:6" x14ac:dyDescent="0.2">
      <c r="B4" s="3" t="s">
        <v>3</v>
      </c>
      <c r="C4" s="3"/>
    </row>
    <row r="6" spans="1:6" x14ac:dyDescent="0.2">
      <c r="B6" s="3"/>
      <c r="C6" s="3"/>
      <c r="D6" s="3"/>
      <c r="F6" s="3"/>
    </row>
    <row r="7" spans="1:6" x14ac:dyDescent="0.2">
      <c r="B7" s="3"/>
      <c r="C7" s="3"/>
      <c r="D7" s="3"/>
      <c r="E7" s="3"/>
      <c r="F7" s="3"/>
    </row>
    <row r="8" spans="1:6" x14ac:dyDescent="0.2">
      <c r="B8" s="3"/>
      <c r="C8" s="3"/>
      <c r="D8" s="3"/>
      <c r="E8" s="3"/>
      <c r="F8" s="3"/>
    </row>
    <row r="9" spans="1:6" x14ac:dyDescent="0.2">
      <c r="B9" s="3"/>
      <c r="C9" s="3"/>
      <c r="D9" s="3"/>
      <c r="E9" s="3"/>
      <c r="F9" s="3"/>
    </row>
    <row r="11" spans="1:6" x14ac:dyDescent="0.2">
      <c r="A11" s="48" t="s">
        <v>62</v>
      </c>
    </row>
    <row r="12" spans="1:6" x14ac:dyDescent="0.2">
      <c r="A12" s="48" t="s">
        <v>63</v>
      </c>
    </row>
    <row r="13" spans="1:6" x14ac:dyDescent="0.2">
      <c r="A13" s="49" t="s">
        <v>64</v>
      </c>
    </row>
    <row r="15" spans="1:6" ht="30" x14ac:dyDescent="0.2">
      <c r="A15" s="50" t="s">
        <v>5</v>
      </c>
      <c r="B15" s="51" t="s">
        <v>6</v>
      </c>
      <c r="C15" s="52" t="s">
        <v>7</v>
      </c>
      <c r="D15" s="50" t="s">
        <v>65</v>
      </c>
      <c r="E15" s="51" t="s">
        <v>66</v>
      </c>
      <c r="F15" s="51" t="s">
        <v>8</v>
      </c>
    </row>
    <row r="16" spans="1:6" x14ac:dyDescent="0.2">
      <c r="A16" s="53">
        <v>1</v>
      </c>
      <c r="B16" s="54">
        <v>2</v>
      </c>
      <c r="C16" s="54">
        <v>3</v>
      </c>
      <c r="D16" s="55">
        <v>4</v>
      </c>
      <c r="E16" s="54">
        <v>5</v>
      </c>
      <c r="F16" s="56">
        <v>6</v>
      </c>
    </row>
    <row r="17" spans="1:6" x14ac:dyDescent="0.2">
      <c r="A17" s="57" t="s">
        <v>67</v>
      </c>
      <c r="B17" s="58"/>
      <c r="C17" s="58"/>
      <c r="D17" s="59">
        <f>D58+D53+D48+D43+D37+D33+D28+D19</f>
        <v>168494</v>
      </c>
      <c r="E17" s="59">
        <f>E19+E28+E33+E37+E43+E48+E53+E58</f>
        <v>8289</v>
      </c>
      <c r="F17" s="60">
        <f>D17+E17</f>
        <v>176783</v>
      </c>
    </row>
    <row r="18" spans="1:6" x14ac:dyDescent="0.2">
      <c r="A18" s="61"/>
      <c r="B18" s="62"/>
      <c r="C18" s="62"/>
      <c r="D18" s="63"/>
      <c r="E18" s="64"/>
      <c r="F18" s="65"/>
    </row>
    <row r="19" spans="1:6" x14ac:dyDescent="0.2">
      <c r="A19" s="57" t="s">
        <v>68</v>
      </c>
      <c r="B19" s="66" t="s">
        <v>69</v>
      </c>
      <c r="C19" s="58"/>
      <c r="D19" s="59">
        <f>SUM(D20:D26)</f>
        <v>16465</v>
      </c>
      <c r="E19" s="59">
        <f>E20+E21+E22+E23+E24+E25+E26</f>
        <v>2143</v>
      </c>
      <c r="F19" s="67">
        <f t="shared" ref="F19:F26" si="0">D19+E19</f>
        <v>18608</v>
      </c>
    </row>
    <row r="20" spans="1:6" ht="25.5" x14ac:dyDescent="0.2">
      <c r="A20" s="68" t="s">
        <v>12</v>
      </c>
      <c r="B20" s="69" t="s">
        <v>11</v>
      </c>
      <c r="C20" s="70" t="s">
        <v>13</v>
      </c>
      <c r="D20" s="71">
        <v>574</v>
      </c>
      <c r="E20" s="71">
        <v>76</v>
      </c>
      <c r="F20" s="67">
        <f t="shared" si="0"/>
        <v>650</v>
      </c>
    </row>
    <row r="21" spans="1:6" ht="25.5" x14ac:dyDescent="0.2">
      <c r="A21" s="68" t="s">
        <v>14</v>
      </c>
      <c r="B21" s="72" t="s">
        <v>69</v>
      </c>
      <c r="C21" s="72" t="s">
        <v>70</v>
      </c>
      <c r="D21" s="73">
        <v>1400</v>
      </c>
      <c r="E21" s="65">
        <v>90</v>
      </c>
      <c r="F21" s="67">
        <f t="shared" si="0"/>
        <v>1490</v>
      </c>
    </row>
    <row r="22" spans="1:6" ht="25.5" x14ac:dyDescent="0.2">
      <c r="A22" s="74" t="s">
        <v>16</v>
      </c>
      <c r="B22" s="75" t="s">
        <v>69</v>
      </c>
      <c r="C22" s="75" t="s">
        <v>71</v>
      </c>
      <c r="D22" s="76">
        <v>13578</v>
      </c>
      <c r="E22" s="65">
        <v>128</v>
      </c>
      <c r="F22" s="67">
        <f t="shared" si="0"/>
        <v>13706</v>
      </c>
    </row>
    <row r="23" spans="1:6" x14ac:dyDescent="0.2">
      <c r="A23" s="74" t="s">
        <v>18</v>
      </c>
      <c r="B23" s="75" t="s">
        <v>69</v>
      </c>
      <c r="C23" s="75" t="s">
        <v>72</v>
      </c>
      <c r="D23" s="76">
        <v>50</v>
      </c>
      <c r="E23" s="65">
        <v>-20</v>
      </c>
      <c r="F23" s="67">
        <f t="shared" si="0"/>
        <v>30</v>
      </c>
    </row>
    <row r="24" spans="1:6" x14ac:dyDescent="0.2">
      <c r="A24" s="74" t="s">
        <v>20</v>
      </c>
      <c r="B24" s="75" t="s">
        <v>69</v>
      </c>
      <c r="C24" s="75" t="s">
        <v>73</v>
      </c>
      <c r="D24" s="76">
        <v>27</v>
      </c>
      <c r="E24" s="65"/>
      <c r="F24" s="67">
        <f t="shared" si="0"/>
        <v>27</v>
      </c>
    </row>
    <row r="25" spans="1:6" x14ac:dyDescent="0.2">
      <c r="A25" s="74" t="s">
        <v>22</v>
      </c>
      <c r="B25" s="75" t="s">
        <v>69</v>
      </c>
      <c r="C25" s="75" t="s">
        <v>74</v>
      </c>
      <c r="D25" s="76">
        <v>202</v>
      </c>
      <c r="E25" s="65">
        <v>-127</v>
      </c>
      <c r="F25" s="67">
        <f t="shared" si="0"/>
        <v>75</v>
      </c>
    </row>
    <row r="26" spans="1:6" x14ac:dyDescent="0.2">
      <c r="A26" s="74" t="s">
        <v>24</v>
      </c>
      <c r="B26" s="75" t="s">
        <v>69</v>
      </c>
      <c r="C26" s="75" t="s">
        <v>75</v>
      </c>
      <c r="D26" s="76">
        <v>634</v>
      </c>
      <c r="E26" s="65">
        <v>1996</v>
      </c>
      <c r="F26" s="67">
        <f t="shared" si="0"/>
        <v>2630</v>
      </c>
    </row>
    <row r="27" spans="1:6" x14ac:dyDescent="0.2">
      <c r="A27" s="77"/>
      <c r="B27" s="78"/>
      <c r="C27" s="78"/>
      <c r="D27" s="79"/>
      <c r="E27" s="80"/>
      <c r="F27" s="67"/>
    </row>
    <row r="28" spans="1:6" x14ac:dyDescent="0.2">
      <c r="A28" s="57" t="s">
        <v>76</v>
      </c>
      <c r="B28" s="81" t="s">
        <v>71</v>
      </c>
      <c r="C28" s="81"/>
      <c r="D28" s="59">
        <f>SUM(D29:D32)</f>
        <v>3588</v>
      </c>
      <c r="E28" s="59">
        <f>E29+E30+E31</f>
        <v>-330</v>
      </c>
      <c r="F28" s="67">
        <f>D28+E28</f>
        <v>3258</v>
      </c>
    </row>
    <row r="29" spans="1:6" x14ac:dyDescent="0.2">
      <c r="A29" s="68" t="s">
        <v>27</v>
      </c>
      <c r="B29" s="70" t="s">
        <v>17</v>
      </c>
      <c r="C29" s="70" t="s">
        <v>28</v>
      </c>
      <c r="D29" s="73">
        <v>1830</v>
      </c>
      <c r="E29" s="71"/>
      <c r="F29" s="67">
        <f>D29+E29</f>
        <v>1830</v>
      </c>
    </row>
    <row r="30" spans="1:6" x14ac:dyDescent="0.2">
      <c r="A30" s="68" t="s">
        <v>29</v>
      </c>
      <c r="B30" s="70" t="s">
        <v>17</v>
      </c>
      <c r="C30" s="70" t="s">
        <v>30</v>
      </c>
      <c r="D30" s="73">
        <v>1330</v>
      </c>
      <c r="E30" s="65">
        <v>-430</v>
      </c>
      <c r="F30" s="67">
        <f>D30+E30</f>
        <v>900</v>
      </c>
    </row>
    <row r="31" spans="1:6" x14ac:dyDescent="0.2">
      <c r="A31" s="74" t="s">
        <v>31</v>
      </c>
      <c r="B31" s="82" t="s">
        <v>17</v>
      </c>
      <c r="C31" s="82" t="s">
        <v>32</v>
      </c>
      <c r="D31" s="76">
        <v>428</v>
      </c>
      <c r="E31" s="65">
        <v>100</v>
      </c>
      <c r="F31" s="67">
        <f>D31+E31</f>
        <v>528</v>
      </c>
    </row>
    <row r="32" spans="1:6" x14ac:dyDescent="0.2">
      <c r="A32" s="61"/>
      <c r="B32" s="62"/>
      <c r="C32" s="62"/>
      <c r="D32" s="83"/>
      <c r="E32" s="80"/>
      <c r="F32" s="67"/>
    </row>
    <row r="33" spans="1:6" x14ac:dyDescent="0.2">
      <c r="A33" s="84" t="s">
        <v>77</v>
      </c>
      <c r="B33" s="85" t="s">
        <v>78</v>
      </c>
      <c r="C33" s="81"/>
      <c r="D33" s="86">
        <f>SUM(D34:D36)</f>
        <v>6742</v>
      </c>
      <c r="E33" s="87">
        <f>E34+E35</f>
        <v>4252</v>
      </c>
      <c r="F33" s="67">
        <f>D33+E33</f>
        <v>10994</v>
      </c>
    </row>
    <row r="34" spans="1:6" x14ac:dyDescent="0.2">
      <c r="A34" s="88" t="s">
        <v>34</v>
      </c>
      <c r="B34" s="89" t="s">
        <v>78</v>
      </c>
      <c r="C34" s="90" t="s">
        <v>69</v>
      </c>
      <c r="D34" s="91">
        <v>65</v>
      </c>
      <c r="E34" s="71">
        <v>152</v>
      </c>
      <c r="F34" s="67">
        <f>D34+E34</f>
        <v>217</v>
      </c>
    </row>
    <row r="35" spans="1:6" x14ac:dyDescent="0.2">
      <c r="A35" s="68" t="s">
        <v>35</v>
      </c>
      <c r="B35" s="72" t="s">
        <v>78</v>
      </c>
      <c r="C35" s="72" t="s">
        <v>79</v>
      </c>
      <c r="D35" s="73">
        <v>6677</v>
      </c>
      <c r="E35" s="65">
        <v>4100</v>
      </c>
      <c r="F35" s="67">
        <f>D35+E35</f>
        <v>10777</v>
      </c>
    </row>
    <row r="36" spans="1:6" x14ac:dyDescent="0.2">
      <c r="A36" s="77"/>
      <c r="B36" s="78"/>
      <c r="C36" s="78"/>
      <c r="D36" s="79"/>
      <c r="E36" s="80"/>
      <c r="F36" s="67"/>
    </row>
    <row r="37" spans="1:6" x14ac:dyDescent="0.2">
      <c r="A37" s="57" t="s">
        <v>80</v>
      </c>
      <c r="B37" s="81" t="s">
        <v>72</v>
      </c>
      <c r="C37" s="81"/>
      <c r="D37" s="59">
        <f>SUM(D38:D42)</f>
        <v>95999</v>
      </c>
      <c r="E37" s="59">
        <f>E38+E39+E40+E41</f>
        <v>1839</v>
      </c>
      <c r="F37" s="67">
        <f>D37+E37</f>
        <v>97838</v>
      </c>
    </row>
    <row r="38" spans="1:6" x14ac:dyDescent="0.2">
      <c r="A38" s="68" t="s">
        <v>37</v>
      </c>
      <c r="B38" s="72" t="s">
        <v>72</v>
      </c>
      <c r="C38" s="72" t="s">
        <v>69</v>
      </c>
      <c r="D38" s="73">
        <v>16981</v>
      </c>
      <c r="E38" s="71">
        <v>-145</v>
      </c>
      <c r="F38" s="67">
        <f>D38+E38</f>
        <v>16836</v>
      </c>
    </row>
    <row r="39" spans="1:6" x14ac:dyDescent="0.2">
      <c r="A39" s="74" t="s">
        <v>38</v>
      </c>
      <c r="B39" s="75" t="s">
        <v>72</v>
      </c>
      <c r="C39" s="75" t="s">
        <v>79</v>
      </c>
      <c r="D39" s="76">
        <v>75557</v>
      </c>
      <c r="E39" s="65">
        <v>1738</v>
      </c>
      <c r="F39" s="67">
        <f>D39+E39</f>
        <v>77295</v>
      </c>
    </row>
    <row r="40" spans="1:6" x14ac:dyDescent="0.2">
      <c r="A40" s="74" t="s">
        <v>39</v>
      </c>
      <c r="B40" s="75" t="s">
        <v>72</v>
      </c>
      <c r="C40" s="75" t="s">
        <v>72</v>
      </c>
      <c r="D40" s="76">
        <v>11</v>
      </c>
      <c r="E40" s="65">
        <v>-11</v>
      </c>
      <c r="F40" s="67">
        <f>D40+E40</f>
        <v>0</v>
      </c>
    </row>
    <row r="41" spans="1:6" x14ac:dyDescent="0.2">
      <c r="A41" s="74" t="s">
        <v>40</v>
      </c>
      <c r="B41" s="75" t="s">
        <v>72</v>
      </c>
      <c r="C41" s="75" t="s">
        <v>81</v>
      </c>
      <c r="D41" s="76">
        <v>3450</v>
      </c>
      <c r="E41" s="65">
        <v>257</v>
      </c>
      <c r="F41" s="67">
        <f>D41+E41</f>
        <v>3707</v>
      </c>
    </row>
    <row r="42" spans="1:6" x14ac:dyDescent="0.2">
      <c r="A42" s="77"/>
      <c r="B42" s="78"/>
      <c r="C42" s="78"/>
      <c r="D42" s="79"/>
      <c r="E42" s="80"/>
      <c r="F42" s="67"/>
    </row>
    <row r="43" spans="1:6" x14ac:dyDescent="0.2">
      <c r="A43" s="57" t="s">
        <v>82</v>
      </c>
      <c r="B43" s="81" t="s">
        <v>83</v>
      </c>
      <c r="C43" s="81"/>
      <c r="D43" s="59">
        <f>SUM(D44:D47)</f>
        <v>11494</v>
      </c>
      <c r="E43" s="59">
        <f>E44+E45+E46+E47</f>
        <v>112</v>
      </c>
      <c r="F43" s="67">
        <f t="shared" ref="F43:F51" si="1">D43+E43</f>
        <v>11606</v>
      </c>
    </row>
    <row r="44" spans="1:6" x14ac:dyDescent="0.2">
      <c r="A44" s="68" t="s">
        <v>43</v>
      </c>
      <c r="B44" s="72" t="s">
        <v>83</v>
      </c>
      <c r="C44" s="72" t="s">
        <v>69</v>
      </c>
      <c r="D44" s="91">
        <v>9727</v>
      </c>
      <c r="E44" s="71">
        <v>-50</v>
      </c>
      <c r="F44" s="67">
        <f t="shared" si="1"/>
        <v>9677</v>
      </c>
    </row>
    <row r="45" spans="1:6" x14ac:dyDescent="0.2">
      <c r="A45" s="74" t="s">
        <v>44</v>
      </c>
      <c r="B45" s="75" t="s">
        <v>83</v>
      </c>
      <c r="C45" s="75" t="s">
        <v>79</v>
      </c>
      <c r="D45" s="76">
        <v>640</v>
      </c>
      <c r="E45" s="65"/>
      <c r="F45" s="67">
        <f t="shared" si="1"/>
        <v>640</v>
      </c>
    </row>
    <row r="46" spans="1:6" x14ac:dyDescent="0.2">
      <c r="A46" s="61" t="s">
        <v>45</v>
      </c>
      <c r="B46" s="62" t="s">
        <v>83</v>
      </c>
      <c r="C46" s="62" t="s">
        <v>71</v>
      </c>
      <c r="D46" s="79">
        <v>90</v>
      </c>
      <c r="E46" s="65"/>
      <c r="F46" s="67">
        <f t="shared" si="1"/>
        <v>90</v>
      </c>
    </row>
    <row r="47" spans="1:6" x14ac:dyDescent="0.2">
      <c r="A47" s="61" t="s">
        <v>46</v>
      </c>
      <c r="B47" s="92" t="s">
        <v>32</v>
      </c>
      <c r="C47" s="92" t="s">
        <v>30</v>
      </c>
      <c r="D47" s="79">
        <v>1037</v>
      </c>
      <c r="E47" s="80">
        <v>162</v>
      </c>
      <c r="F47" s="67">
        <f t="shared" si="1"/>
        <v>1199</v>
      </c>
    </row>
    <row r="48" spans="1:6" x14ac:dyDescent="0.2">
      <c r="A48" s="93" t="s">
        <v>84</v>
      </c>
      <c r="B48" s="85" t="s">
        <v>81</v>
      </c>
      <c r="C48" s="94"/>
      <c r="D48" s="95">
        <f>SUM(D49:D52)</f>
        <v>26013</v>
      </c>
      <c r="E48" s="95">
        <f>E49+E50+E51</f>
        <v>372</v>
      </c>
      <c r="F48" s="67">
        <f t="shared" si="1"/>
        <v>26385</v>
      </c>
    </row>
    <row r="49" spans="1:6" x14ac:dyDescent="0.2">
      <c r="A49" s="68" t="s">
        <v>48</v>
      </c>
      <c r="B49" s="72" t="s">
        <v>81</v>
      </c>
      <c r="C49" s="72" t="s">
        <v>69</v>
      </c>
      <c r="D49" s="91">
        <v>24971</v>
      </c>
      <c r="E49" s="71">
        <v>372</v>
      </c>
      <c r="F49" s="67">
        <f t="shared" si="1"/>
        <v>25343</v>
      </c>
    </row>
    <row r="50" spans="1:6" x14ac:dyDescent="0.2">
      <c r="A50" s="74" t="s">
        <v>49</v>
      </c>
      <c r="B50" s="75" t="s">
        <v>81</v>
      </c>
      <c r="C50" s="75" t="s">
        <v>79</v>
      </c>
      <c r="D50" s="76">
        <v>102</v>
      </c>
      <c r="E50" s="65"/>
      <c r="F50" s="67">
        <f t="shared" si="1"/>
        <v>102</v>
      </c>
    </row>
    <row r="51" spans="1:6" x14ac:dyDescent="0.2">
      <c r="A51" s="61" t="s">
        <v>50</v>
      </c>
      <c r="B51" s="96" t="s">
        <v>41</v>
      </c>
      <c r="C51" s="96" t="s">
        <v>17</v>
      </c>
      <c r="D51" s="79">
        <v>940</v>
      </c>
      <c r="E51" s="80"/>
      <c r="F51" s="67">
        <f t="shared" si="1"/>
        <v>940</v>
      </c>
    </row>
    <row r="52" spans="1:6" x14ac:dyDescent="0.2">
      <c r="A52" s="77"/>
      <c r="B52" s="78"/>
      <c r="C52" s="78"/>
      <c r="D52" s="80"/>
      <c r="E52" s="80"/>
      <c r="F52" s="67"/>
    </row>
    <row r="53" spans="1:6" x14ac:dyDescent="0.2">
      <c r="A53" s="84" t="s">
        <v>85</v>
      </c>
      <c r="B53" s="85" t="s">
        <v>86</v>
      </c>
      <c r="C53" s="81"/>
      <c r="D53" s="59">
        <f>SUM(D54:D57)</f>
        <v>5017</v>
      </c>
      <c r="E53" s="59">
        <f>E54+E55</f>
        <v>-436</v>
      </c>
      <c r="F53" s="97">
        <f>F54+F55+F56</f>
        <v>4581</v>
      </c>
    </row>
    <row r="54" spans="1:6" x14ac:dyDescent="0.2">
      <c r="A54" s="68" t="s">
        <v>53</v>
      </c>
      <c r="B54" s="72" t="s">
        <v>86</v>
      </c>
      <c r="C54" s="72" t="s">
        <v>69</v>
      </c>
      <c r="D54" s="73">
        <v>151</v>
      </c>
      <c r="E54" s="71">
        <v>20</v>
      </c>
      <c r="F54" s="67">
        <f>D54+E54</f>
        <v>171</v>
      </c>
    </row>
    <row r="55" spans="1:6" x14ac:dyDescent="0.2">
      <c r="A55" s="68" t="s">
        <v>54</v>
      </c>
      <c r="B55" s="70" t="s">
        <v>52</v>
      </c>
      <c r="C55" s="70" t="s">
        <v>15</v>
      </c>
      <c r="D55" s="73">
        <v>2305</v>
      </c>
      <c r="E55" s="65">
        <v>-456</v>
      </c>
      <c r="F55" s="67">
        <f>D55+E55</f>
        <v>1849</v>
      </c>
    </row>
    <row r="56" spans="1:6" x14ac:dyDescent="0.2">
      <c r="A56" s="74" t="s">
        <v>55</v>
      </c>
      <c r="B56" s="75" t="s">
        <v>86</v>
      </c>
      <c r="C56" s="75" t="s">
        <v>71</v>
      </c>
      <c r="D56" s="76">
        <v>2561</v>
      </c>
      <c r="E56" s="65"/>
      <c r="F56" s="67">
        <f>D56+E56</f>
        <v>2561</v>
      </c>
    </row>
    <row r="57" spans="1:6" x14ac:dyDescent="0.2">
      <c r="A57" s="77"/>
      <c r="B57" s="78"/>
      <c r="C57" s="78"/>
      <c r="D57" s="79">
        <v>0</v>
      </c>
      <c r="E57" s="80"/>
      <c r="F57" s="67"/>
    </row>
    <row r="58" spans="1:6" x14ac:dyDescent="0.2">
      <c r="A58" s="98" t="s">
        <v>87</v>
      </c>
      <c r="B58" s="58" t="s">
        <v>88</v>
      </c>
      <c r="C58" s="58"/>
      <c r="D58" s="59">
        <f>SUM(D59:D60)</f>
        <v>3176</v>
      </c>
      <c r="E58" s="59">
        <f>E59</f>
        <v>337</v>
      </c>
      <c r="F58" s="97">
        <f>F59</f>
        <v>3513</v>
      </c>
    </row>
    <row r="59" spans="1:6" x14ac:dyDescent="0.2">
      <c r="A59" s="68" t="s">
        <v>58</v>
      </c>
      <c r="B59" s="72" t="s">
        <v>88</v>
      </c>
      <c r="C59" s="72" t="s">
        <v>69</v>
      </c>
      <c r="D59" s="73">
        <v>3176</v>
      </c>
      <c r="E59" s="71">
        <v>337</v>
      </c>
      <c r="F59" s="67">
        <f>D59+E59</f>
        <v>3513</v>
      </c>
    </row>
    <row r="60" spans="1:6" x14ac:dyDescent="0.2">
      <c r="A60" s="99"/>
      <c r="B60" s="100"/>
      <c r="C60" s="100"/>
      <c r="D60" s="83">
        <v>0</v>
      </c>
      <c r="E60" s="101"/>
      <c r="F60" s="102">
        <f>SUM(D60:E60)</f>
        <v>0</v>
      </c>
    </row>
    <row r="65" spans="1:2" x14ac:dyDescent="0.2">
      <c r="A65" t="s">
        <v>89</v>
      </c>
    </row>
    <row r="66" spans="1:2" x14ac:dyDescent="0.2">
      <c r="A66" t="s">
        <v>90</v>
      </c>
      <c r="B66" t="s">
        <v>61</v>
      </c>
    </row>
  </sheetData>
  <phoneticPr fontId="0" type="noConversion"/>
  <pageMargins left="0.39374999999999999" right="0.39374999999999999" top="0.98402777777777783" bottom="0.59027777777777779" header="0.51180555555555562" footer="0.51180555555555562"/>
  <pageSetup paperSize="9" firstPageNumber="0" fitToHeight="10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73"/>
  <sheetViews>
    <sheetView tabSelected="1" view="pageBreakPreview" topLeftCell="B4" zoomScale="60" zoomScaleNormal="65" workbookViewId="0">
      <selection activeCell="AE42" sqref="AE42"/>
    </sheetView>
  </sheetViews>
  <sheetFormatPr defaultRowHeight="12.75" x14ac:dyDescent="0.2"/>
  <cols>
    <col min="2" max="2" width="44.85546875" customWidth="1"/>
    <col min="3" max="3" width="5.5703125" customWidth="1"/>
    <col min="4" max="4" width="6.140625" customWidth="1"/>
    <col min="5" max="5" width="23.5703125" customWidth="1"/>
    <col min="6" max="6" width="7.7109375" customWidth="1"/>
    <col min="7" max="7" width="0" hidden="1" customWidth="1"/>
    <col min="9" max="9" width="12.28515625" customWidth="1"/>
    <col min="10" max="10" width="12.42578125" style="103" customWidth="1"/>
    <col min="11" max="11" width="12.140625" style="103" customWidth="1"/>
    <col min="12" max="12" width="14.7109375" customWidth="1"/>
  </cols>
  <sheetData>
    <row r="1" spans="2:12" ht="8.4499999999999993" customHeight="1" x14ac:dyDescent="0.2"/>
    <row r="2" spans="2:12" ht="24" customHeight="1" x14ac:dyDescent="0.2">
      <c r="C2" s="413" t="s">
        <v>259</v>
      </c>
      <c r="D2" s="413"/>
      <c r="E2" s="413"/>
      <c r="F2" s="413"/>
      <c r="G2" s="413"/>
      <c r="H2" s="413"/>
      <c r="I2" s="413"/>
    </row>
    <row r="3" spans="2:12" ht="9.6" customHeight="1" x14ac:dyDescent="0.2">
      <c r="C3" s="413"/>
      <c r="D3" s="413"/>
      <c r="E3" s="413"/>
      <c r="F3" s="413"/>
      <c r="G3" s="413"/>
      <c r="H3" s="413"/>
      <c r="I3" s="413"/>
    </row>
    <row r="4" spans="2:12" ht="1.1499999999999999" customHeight="1" x14ac:dyDescent="0.2">
      <c r="C4" s="413"/>
      <c r="D4" s="413"/>
      <c r="E4" s="413"/>
      <c r="F4" s="413"/>
      <c r="G4" s="413"/>
      <c r="H4" s="413"/>
      <c r="I4" s="413"/>
    </row>
    <row r="5" spans="2:12" ht="7.9" customHeight="1" x14ac:dyDescent="0.2">
      <c r="C5" s="413"/>
      <c r="D5" s="413"/>
      <c r="E5" s="413"/>
      <c r="F5" s="413"/>
      <c r="G5" s="413"/>
      <c r="H5" s="413"/>
      <c r="I5" s="413"/>
    </row>
    <row r="6" spans="2:12" ht="4.9000000000000004" customHeight="1" x14ac:dyDescent="0.2">
      <c r="C6" s="413"/>
      <c r="D6" s="413"/>
      <c r="E6" s="413"/>
      <c r="F6" s="413"/>
      <c r="G6" s="413"/>
      <c r="H6" s="413"/>
      <c r="I6" s="413"/>
    </row>
    <row r="9" spans="2:12" ht="18.75" x14ac:dyDescent="0.3">
      <c r="B9" s="2"/>
      <c r="C9" s="2"/>
      <c r="D9" s="2"/>
      <c r="E9" s="2"/>
      <c r="F9" s="2"/>
      <c r="G9" s="2"/>
      <c r="H9" s="2"/>
      <c r="I9" s="2"/>
    </row>
    <row r="10" spans="2:12" ht="85.15" customHeight="1" x14ac:dyDescent="0.3">
      <c r="B10" s="414" t="s">
        <v>267</v>
      </c>
      <c r="C10" s="414"/>
      <c r="D10" s="414"/>
      <c r="E10" s="414"/>
      <c r="F10" s="414"/>
      <c r="G10" s="414"/>
      <c r="H10" s="414"/>
      <c r="I10" s="414"/>
    </row>
    <row r="11" spans="2:12" ht="19.5" thickBot="1" x14ac:dyDescent="0.35">
      <c r="B11" s="4"/>
      <c r="C11" s="2"/>
      <c r="D11" s="2"/>
      <c r="E11" s="2"/>
      <c r="F11" s="2"/>
      <c r="G11" s="2"/>
      <c r="H11" s="2"/>
      <c r="I11" s="2"/>
    </row>
    <row r="12" spans="2:12" ht="142.9" customHeight="1" thickBot="1" x14ac:dyDescent="0.25">
      <c r="B12" s="104" t="s">
        <v>5</v>
      </c>
      <c r="C12" s="105" t="s">
        <v>6</v>
      </c>
      <c r="D12" s="105" t="s">
        <v>7</v>
      </c>
      <c r="E12" s="105" t="s">
        <v>91</v>
      </c>
      <c r="F12" s="105" t="s">
        <v>92</v>
      </c>
      <c r="G12" s="105" t="s">
        <v>66</v>
      </c>
      <c r="H12" s="105" t="s">
        <v>107</v>
      </c>
      <c r="I12" s="106" t="s">
        <v>265</v>
      </c>
      <c r="J12" s="106" t="s">
        <v>266</v>
      </c>
      <c r="K12" s="107" t="s">
        <v>268</v>
      </c>
      <c r="L12" s="108" t="s">
        <v>93</v>
      </c>
    </row>
    <row r="13" spans="2:12" ht="19.5" thickBot="1" x14ac:dyDescent="0.35">
      <c r="B13" s="109">
        <v>1</v>
      </c>
      <c r="C13" s="110">
        <v>2</v>
      </c>
      <c r="D13" s="110">
        <v>3</v>
      </c>
      <c r="E13" s="110">
        <v>4</v>
      </c>
      <c r="F13" s="110">
        <v>5</v>
      </c>
      <c r="G13" s="111">
        <v>7</v>
      </c>
      <c r="H13" s="138"/>
      <c r="I13" s="112">
        <v>6</v>
      </c>
      <c r="J13" s="113">
        <v>7</v>
      </c>
      <c r="K13" s="113">
        <v>8</v>
      </c>
      <c r="L13" s="113">
        <v>9</v>
      </c>
    </row>
    <row r="14" spans="2:12" ht="19.5" thickBot="1" x14ac:dyDescent="0.35">
      <c r="B14" s="114" t="s">
        <v>9</v>
      </c>
      <c r="C14" s="115"/>
      <c r="D14" s="115"/>
      <c r="E14" s="115"/>
      <c r="F14" s="115"/>
      <c r="G14" s="116" t="e">
        <f>G15+G65+G85+#REF!+G136+#REF!+#REF!+#REF!</f>
        <v>#REF!</v>
      </c>
      <c r="H14" s="179"/>
      <c r="I14" s="349">
        <f>I15+I54+I65+I85+I136+I145+I155+I160+I165</f>
        <v>39788.839999999997</v>
      </c>
      <c r="J14" s="349">
        <f>J15+J55+J65+J85+J136+J145+J155+J160+J165</f>
        <v>58216.477999999996</v>
      </c>
      <c r="K14" s="349">
        <f>K15+K55+K65+K85+K136+K145+K155+K160+K165</f>
        <v>36989.714999999997</v>
      </c>
      <c r="L14" s="208">
        <f t="shared" ref="L14:L24" si="0">K14/J14%</f>
        <v>63.538221944652854</v>
      </c>
    </row>
    <row r="15" spans="2:12" ht="19.5" thickBot="1" x14ac:dyDescent="0.35">
      <c r="B15" s="152" t="s">
        <v>10</v>
      </c>
      <c r="C15" s="153" t="s">
        <v>11</v>
      </c>
      <c r="D15" s="154"/>
      <c r="E15" s="155"/>
      <c r="F15" s="154"/>
      <c r="G15" s="156" t="e">
        <f>G16+G19+G26+#REF!+#REF!+G38+G41</f>
        <v>#REF!</v>
      </c>
      <c r="H15" s="180"/>
      <c r="I15" s="265">
        <f>I16+I19+I26+I32+I38+I41</f>
        <v>17525.97</v>
      </c>
      <c r="J15" s="265">
        <f>J16+J19+J26+J32+J38+J41</f>
        <v>18805.13</v>
      </c>
      <c r="K15" s="349">
        <f>K16+K19+K26+K32+K38+K41</f>
        <v>12144.445</v>
      </c>
      <c r="L15" s="208">
        <f t="shared" si="0"/>
        <v>64.58048947281938</v>
      </c>
    </row>
    <row r="16" spans="2:12" ht="73.5" customHeight="1" thickBot="1" x14ac:dyDescent="0.35">
      <c r="B16" s="161" t="s">
        <v>94</v>
      </c>
      <c r="C16" s="218" t="s">
        <v>11</v>
      </c>
      <c r="D16" s="150" t="s">
        <v>13</v>
      </c>
      <c r="E16" s="218"/>
      <c r="F16" s="150"/>
      <c r="G16" s="151">
        <f>G17</f>
        <v>76</v>
      </c>
      <c r="H16" s="163"/>
      <c r="I16" s="207">
        <f t="shared" ref="I16:K17" si="1">I17</f>
        <v>1110.55</v>
      </c>
      <c r="J16" s="226">
        <f t="shared" si="1"/>
        <v>1110.55</v>
      </c>
      <c r="K16" s="207">
        <f t="shared" si="1"/>
        <v>880.9</v>
      </c>
      <c r="L16" s="208">
        <f t="shared" si="0"/>
        <v>79.321057133852605</v>
      </c>
    </row>
    <row r="17" spans="2:12" ht="18.75" x14ac:dyDescent="0.3">
      <c r="B17" s="117" t="s">
        <v>95</v>
      </c>
      <c r="C17" s="18" t="s">
        <v>11</v>
      </c>
      <c r="D17" s="19" t="s">
        <v>13</v>
      </c>
      <c r="E17" s="18" t="s">
        <v>207</v>
      </c>
      <c r="F17" s="19"/>
      <c r="G17" s="182">
        <f>G18</f>
        <v>76</v>
      </c>
      <c r="H17" s="148"/>
      <c r="I17" s="197">
        <f t="shared" si="1"/>
        <v>1110.55</v>
      </c>
      <c r="J17" s="406">
        <f>J18</f>
        <v>1110.55</v>
      </c>
      <c r="K17" s="197">
        <f t="shared" si="1"/>
        <v>880.9</v>
      </c>
      <c r="L17" s="119">
        <f t="shared" si="0"/>
        <v>79.321057133852605</v>
      </c>
    </row>
    <row r="18" spans="2:12" ht="58.5" customHeight="1" thickBot="1" x14ac:dyDescent="0.35">
      <c r="B18" s="224" t="s">
        <v>122</v>
      </c>
      <c r="C18" s="149" t="s">
        <v>11</v>
      </c>
      <c r="D18" s="24" t="s">
        <v>13</v>
      </c>
      <c r="E18" s="18" t="s">
        <v>207</v>
      </c>
      <c r="F18" s="24" t="s">
        <v>121</v>
      </c>
      <c r="G18" s="184">
        <v>76</v>
      </c>
      <c r="H18" s="176"/>
      <c r="I18" s="220">
        <v>1110.55</v>
      </c>
      <c r="J18" s="368">
        <v>1110.55</v>
      </c>
      <c r="K18" s="220">
        <v>880.9</v>
      </c>
      <c r="L18" s="119">
        <f t="shared" si="0"/>
        <v>79.321057133852605</v>
      </c>
    </row>
    <row r="19" spans="2:12" ht="95.25" customHeight="1" thickBot="1" x14ac:dyDescent="0.35">
      <c r="B19" s="161" t="s">
        <v>96</v>
      </c>
      <c r="C19" s="219" t="s">
        <v>11</v>
      </c>
      <c r="D19" s="221" t="s">
        <v>15</v>
      </c>
      <c r="E19" s="150"/>
      <c r="F19" s="150"/>
      <c r="G19" s="151" t="e">
        <f>G20</f>
        <v>#REF!</v>
      </c>
      <c r="H19" s="151"/>
      <c r="I19" s="226">
        <f>Q20+I20+I22</f>
        <v>1820.4499999999998</v>
      </c>
      <c r="J19" s="226">
        <f>R20+J20+J22</f>
        <v>1820.4499999999998</v>
      </c>
      <c r="K19" s="226">
        <f>S20+K20+K22</f>
        <v>1293.58</v>
      </c>
      <c r="L19" s="226">
        <f>T20+L20+L22</f>
        <v>214.15450793606465</v>
      </c>
    </row>
    <row r="20" spans="2:12" ht="39.75" customHeight="1" thickBot="1" x14ac:dyDescent="0.35">
      <c r="B20" s="266" t="s">
        <v>97</v>
      </c>
      <c r="C20" s="162" t="s">
        <v>11</v>
      </c>
      <c r="D20" s="162" t="s">
        <v>15</v>
      </c>
      <c r="E20" s="162" t="s">
        <v>208</v>
      </c>
      <c r="F20" s="162"/>
      <c r="G20" s="267" t="e">
        <f>G21+#REF!</f>
        <v>#REF!</v>
      </c>
      <c r="H20" s="268"/>
      <c r="I20" s="269">
        <f>I21</f>
        <v>1110.55</v>
      </c>
      <c r="J20" s="269">
        <f>J21</f>
        <v>1110.55</v>
      </c>
      <c r="K20" s="269">
        <f>K21</f>
        <v>814.1</v>
      </c>
      <c r="L20" s="141">
        <f t="shared" si="0"/>
        <v>73.306019539867634</v>
      </c>
    </row>
    <row r="21" spans="2:12" ht="57" thickBot="1" x14ac:dyDescent="0.35">
      <c r="B21" s="225" t="s">
        <v>122</v>
      </c>
      <c r="C21" s="35" t="s">
        <v>11</v>
      </c>
      <c r="D21" s="35" t="s">
        <v>15</v>
      </c>
      <c r="E21" s="270" t="s">
        <v>208</v>
      </c>
      <c r="F21" s="35" t="s">
        <v>121</v>
      </c>
      <c r="G21" s="142">
        <v>40</v>
      </c>
      <c r="H21" s="181"/>
      <c r="I21" s="111">
        <v>1110.55</v>
      </c>
      <c r="J21" s="111">
        <v>1110.55</v>
      </c>
      <c r="K21" s="111">
        <v>814.1</v>
      </c>
      <c r="L21" s="140">
        <f t="shared" si="0"/>
        <v>73.306019539867634</v>
      </c>
    </row>
    <row r="22" spans="2:12" ht="37.5" customHeight="1" thickBot="1" x14ac:dyDescent="0.35">
      <c r="B22" s="264" t="s">
        <v>123</v>
      </c>
      <c r="C22" s="162" t="s">
        <v>11</v>
      </c>
      <c r="D22" s="271" t="s">
        <v>15</v>
      </c>
      <c r="E22" s="145" t="s">
        <v>165</v>
      </c>
      <c r="F22" s="272"/>
      <c r="G22" s="267"/>
      <c r="H22" s="268"/>
      <c r="I22" s="273">
        <f>I23+I24+I25</f>
        <v>709.9</v>
      </c>
      <c r="J22" s="273">
        <f>J23+J24+J25</f>
        <v>709.9</v>
      </c>
      <c r="K22" s="273">
        <f>K23+K24+K25</f>
        <v>479.47999999999996</v>
      </c>
      <c r="L22" s="273">
        <f>L23+L24+L25</f>
        <v>140.84848839619701</v>
      </c>
    </row>
    <row r="23" spans="2:12" ht="57" customHeight="1" x14ac:dyDescent="0.3">
      <c r="B23" s="231" t="s">
        <v>122</v>
      </c>
      <c r="C23" s="19" t="s">
        <v>11</v>
      </c>
      <c r="D23" s="19" t="s">
        <v>15</v>
      </c>
      <c r="E23" s="130" t="s">
        <v>165</v>
      </c>
      <c r="F23" s="19" t="s">
        <v>121</v>
      </c>
      <c r="G23" s="118"/>
      <c r="H23" s="182"/>
      <c r="I23" s="255">
        <v>521.29999999999995</v>
      </c>
      <c r="J23" s="255">
        <v>599.29999999999995</v>
      </c>
      <c r="K23" s="255">
        <v>396.96</v>
      </c>
      <c r="L23" s="119">
        <f t="shared" si="0"/>
        <v>66.237276822960126</v>
      </c>
    </row>
    <row r="24" spans="2:12" ht="61.5" customHeight="1" x14ac:dyDescent="0.3">
      <c r="B24" s="128" t="s">
        <v>125</v>
      </c>
      <c r="C24" s="217" t="s">
        <v>11</v>
      </c>
      <c r="D24" s="22" t="s">
        <v>15</v>
      </c>
      <c r="E24" s="130" t="s">
        <v>165</v>
      </c>
      <c r="F24" s="22" t="s">
        <v>124</v>
      </c>
      <c r="G24" s="120"/>
      <c r="H24" s="183"/>
      <c r="I24" s="191">
        <v>188.6</v>
      </c>
      <c r="J24" s="191">
        <v>110.6</v>
      </c>
      <c r="K24" s="191">
        <v>82.52</v>
      </c>
      <c r="L24" s="121">
        <f t="shared" si="0"/>
        <v>74.611211573236901</v>
      </c>
    </row>
    <row r="25" spans="2:12" ht="61.5" customHeight="1" thickBot="1" x14ac:dyDescent="0.35">
      <c r="B25" s="394" t="s">
        <v>113</v>
      </c>
      <c r="C25" s="39" t="s">
        <v>11</v>
      </c>
      <c r="D25" s="35" t="s">
        <v>15</v>
      </c>
      <c r="E25" s="395" t="s">
        <v>165</v>
      </c>
      <c r="F25" s="35" t="s">
        <v>126</v>
      </c>
      <c r="G25" s="142"/>
      <c r="H25" s="181"/>
      <c r="I25" s="202">
        <v>0</v>
      </c>
      <c r="J25" s="202">
        <v>0</v>
      </c>
      <c r="K25" s="202"/>
      <c r="L25" s="260"/>
    </row>
    <row r="26" spans="2:12" ht="80.099999999999994" customHeight="1" thickBot="1" x14ac:dyDescent="0.35">
      <c r="B26" s="161" t="s">
        <v>98</v>
      </c>
      <c r="C26" s="150" t="s">
        <v>11</v>
      </c>
      <c r="D26" s="150" t="s">
        <v>17</v>
      </c>
      <c r="E26" s="150"/>
      <c r="F26" s="150"/>
      <c r="G26" s="151">
        <f>G27</f>
        <v>128</v>
      </c>
      <c r="H26" s="163"/>
      <c r="I26" s="226">
        <f>I27</f>
        <v>12531.300000000001</v>
      </c>
      <c r="J26" s="226">
        <f>J27</f>
        <v>12531.300000000001</v>
      </c>
      <c r="K26" s="226">
        <f>K27</f>
        <v>7964.2599999999993</v>
      </c>
      <c r="L26" s="208">
        <f>K26/J26%</f>
        <v>63.554938434160846</v>
      </c>
    </row>
    <row r="27" spans="2:12" ht="41.25" customHeight="1" thickBot="1" x14ac:dyDescent="0.35">
      <c r="B27" s="274" t="s">
        <v>123</v>
      </c>
      <c r="C27" s="275" t="s">
        <v>11</v>
      </c>
      <c r="D27" s="275" t="s">
        <v>17</v>
      </c>
      <c r="E27" s="276" t="s">
        <v>209</v>
      </c>
      <c r="F27" s="277"/>
      <c r="G27" s="278">
        <f>G28</f>
        <v>128</v>
      </c>
      <c r="H27" s="252"/>
      <c r="I27" s="279">
        <f>I28+I29+I30</f>
        <v>12531.300000000001</v>
      </c>
      <c r="J27" s="279">
        <f>J28+J29+J30</f>
        <v>12531.300000000001</v>
      </c>
      <c r="K27" s="279">
        <f>K28+K29+K30</f>
        <v>7964.2599999999993</v>
      </c>
      <c r="L27" s="280">
        <f>K27/J27%</f>
        <v>63.554938434160846</v>
      </c>
    </row>
    <row r="28" spans="2:12" ht="56.25" customHeight="1" thickBot="1" x14ac:dyDescent="0.35">
      <c r="B28" s="224" t="s">
        <v>122</v>
      </c>
      <c r="C28" s="126" t="s">
        <v>11</v>
      </c>
      <c r="D28" s="126" t="s">
        <v>17</v>
      </c>
      <c r="E28" s="276" t="s">
        <v>209</v>
      </c>
      <c r="F28" s="126" t="s">
        <v>121</v>
      </c>
      <c r="G28" s="129">
        <v>128</v>
      </c>
      <c r="H28" s="129"/>
      <c r="I28" s="170">
        <v>11351.7</v>
      </c>
      <c r="J28" s="170">
        <v>11351.7</v>
      </c>
      <c r="K28" s="193">
        <v>7323.5</v>
      </c>
      <c r="L28" s="127">
        <f>K28/J28%</f>
        <v>64.514566100231676</v>
      </c>
    </row>
    <row r="29" spans="2:12" ht="60" customHeight="1" thickBot="1" x14ac:dyDescent="0.35">
      <c r="B29" s="137" t="s">
        <v>125</v>
      </c>
      <c r="C29" s="35" t="s">
        <v>11</v>
      </c>
      <c r="D29" s="35" t="s">
        <v>17</v>
      </c>
      <c r="E29" s="276" t="s">
        <v>209</v>
      </c>
      <c r="F29" s="35" t="s">
        <v>124</v>
      </c>
      <c r="G29" s="181">
        <v>128</v>
      </c>
      <c r="H29" s="148"/>
      <c r="I29" s="262">
        <v>1141.5999999999999</v>
      </c>
      <c r="J29" s="262">
        <v>1141.5999999999999</v>
      </c>
      <c r="K29" s="192">
        <v>612.9</v>
      </c>
      <c r="L29" s="133">
        <f>K29/J29%</f>
        <v>53.687806587245973</v>
      </c>
    </row>
    <row r="30" spans="2:12" ht="37.5" x14ac:dyDescent="0.3">
      <c r="B30" s="128" t="s">
        <v>113</v>
      </c>
      <c r="C30" s="157" t="s">
        <v>11</v>
      </c>
      <c r="D30" s="157" t="s">
        <v>17</v>
      </c>
      <c r="E30" s="276" t="s">
        <v>209</v>
      </c>
      <c r="F30" s="157" t="s">
        <v>126</v>
      </c>
      <c r="G30" s="176"/>
      <c r="H30" s="176"/>
      <c r="I30" s="194">
        <v>38</v>
      </c>
      <c r="J30" s="194">
        <v>38</v>
      </c>
      <c r="K30" s="194">
        <v>27.86</v>
      </c>
      <c r="L30" s="159">
        <f>K30/J30%</f>
        <v>73.315789473684205</v>
      </c>
    </row>
    <row r="31" spans="2:12" ht="19.5" thickBot="1" x14ac:dyDescent="0.35">
      <c r="B31" s="242"/>
      <c r="C31" s="248"/>
      <c r="D31" s="248"/>
      <c r="E31" s="248"/>
      <c r="F31" s="248"/>
      <c r="G31" s="211"/>
      <c r="H31" s="211"/>
      <c r="I31" s="249"/>
      <c r="J31" s="249"/>
      <c r="K31" s="249"/>
      <c r="L31" s="210"/>
    </row>
    <row r="32" spans="2:12" ht="38.25" thickBot="1" x14ac:dyDescent="0.35">
      <c r="B32" s="161" t="s">
        <v>18</v>
      </c>
      <c r="C32" s="150" t="s">
        <v>11</v>
      </c>
      <c r="D32" s="150" t="s">
        <v>19</v>
      </c>
      <c r="E32" s="150"/>
      <c r="F32" s="150"/>
      <c r="G32" s="163"/>
      <c r="H32" s="205"/>
      <c r="I32" s="226">
        <f>I36+I34</f>
        <v>10</v>
      </c>
      <c r="J32" s="226">
        <f>J36+J34</f>
        <v>10</v>
      </c>
      <c r="K32" s="226">
        <f>K36+K34</f>
        <v>0</v>
      </c>
      <c r="L32" s="212">
        <v>0</v>
      </c>
    </row>
    <row r="33" spans="2:17" ht="42.75" customHeight="1" thickBot="1" x14ac:dyDescent="0.35">
      <c r="B33" s="134" t="s">
        <v>128</v>
      </c>
      <c r="C33" s="135" t="s">
        <v>11</v>
      </c>
      <c r="D33" s="135" t="s">
        <v>19</v>
      </c>
      <c r="E33" s="135" t="s">
        <v>242</v>
      </c>
      <c r="F33" s="135"/>
      <c r="G33" s="174"/>
      <c r="H33" s="174"/>
      <c r="I33" s="209">
        <f>I34+I36</f>
        <v>10</v>
      </c>
      <c r="J33" s="209">
        <f>J34+J36</f>
        <v>10</v>
      </c>
      <c r="K33" s="223">
        <f>K34+K36</f>
        <v>0</v>
      </c>
      <c r="L33" s="286">
        <v>0</v>
      </c>
    </row>
    <row r="34" spans="2:17" ht="37.5" x14ac:dyDescent="0.3">
      <c r="B34" s="137" t="s">
        <v>127</v>
      </c>
      <c r="C34" s="130" t="s">
        <v>11</v>
      </c>
      <c r="D34" s="130" t="s">
        <v>19</v>
      </c>
      <c r="E34" s="130" t="s">
        <v>243</v>
      </c>
      <c r="F34" s="130"/>
      <c r="G34" s="148"/>
      <c r="H34" s="148"/>
      <c r="I34" s="192">
        <f>I35</f>
        <v>5</v>
      </c>
      <c r="J34" s="192">
        <f>J35</f>
        <v>5</v>
      </c>
      <c r="K34" s="192">
        <f>K35</f>
        <v>0</v>
      </c>
      <c r="L34" s="173">
        <v>0</v>
      </c>
    </row>
    <row r="35" spans="2:17" ht="57.75" customHeight="1" x14ac:dyDescent="0.3">
      <c r="B35" s="137" t="s">
        <v>125</v>
      </c>
      <c r="C35" s="130" t="s">
        <v>11</v>
      </c>
      <c r="D35" s="130" t="s">
        <v>19</v>
      </c>
      <c r="E35" s="130" t="s">
        <v>243</v>
      </c>
      <c r="F35" s="126" t="s">
        <v>124</v>
      </c>
      <c r="G35" s="129"/>
      <c r="H35" s="129"/>
      <c r="I35" s="193">
        <v>5</v>
      </c>
      <c r="J35" s="193">
        <v>5</v>
      </c>
      <c r="K35" s="193">
        <v>0</v>
      </c>
      <c r="L35" s="159">
        <v>0</v>
      </c>
    </row>
    <row r="36" spans="2:17" ht="56.25" customHeight="1" x14ac:dyDescent="0.3">
      <c r="B36" s="137" t="s">
        <v>129</v>
      </c>
      <c r="C36" s="158" t="s">
        <v>11</v>
      </c>
      <c r="D36" s="158" t="s">
        <v>19</v>
      </c>
      <c r="E36" s="126" t="s">
        <v>244</v>
      </c>
      <c r="F36" s="158"/>
      <c r="G36" s="167"/>
      <c r="H36" s="185"/>
      <c r="I36" s="192">
        <f>I37</f>
        <v>5</v>
      </c>
      <c r="J36" s="192">
        <v>5</v>
      </c>
      <c r="K36" s="192">
        <v>0</v>
      </c>
      <c r="L36" s="159">
        <v>0</v>
      </c>
    </row>
    <row r="37" spans="2:17" ht="56.25" customHeight="1" thickBot="1" x14ac:dyDescent="0.35">
      <c r="B37" s="137" t="s">
        <v>125</v>
      </c>
      <c r="C37" s="130" t="s">
        <v>11</v>
      </c>
      <c r="D37" s="130" t="s">
        <v>19</v>
      </c>
      <c r="E37" s="130" t="s">
        <v>244</v>
      </c>
      <c r="F37" s="126" t="s">
        <v>124</v>
      </c>
      <c r="G37" s="129"/>
      <c r="H37" s="129"/>
      <c r="I37" s="193">
        <v>5</v>
      </c>
      <c r="J37" s="193">
        <v>5</v>
      </c>
      <c r="K37" s="193">
        <v>0</v>
      </c>
      <c r="L37" s="159">
        <v>0</v>
      </c>
    </row>
    <row r="38" spans="2:17" ht="19.5" thickBot="1" x14ac:dyDescent="0.35">
      <c r="B38" s="161" t="s">
        <v>22</v>
      </c>
      <c r="C38" s="150" t="s">
        <v>11</v>
      </c>
      <c r="D38" s="150" t="s">
        <v>57</v>
      </c>
      <c r="E38" s="150"/>
      <c r="F38" s="150"/>
      <c r="G38" s="151">
        <f>G39</f>
        <v>-127</v>
      </c>
      <c r="H38" s="163"/>
      <c r="I38" s="226">
        <f>I39</f>
        <v>50</v>
      </c>
      <c r="J38" s="226">
        <f>J39</f>
        <v>50</v>
      </c>
      <c r="K38" s="226">
        <f>K39</f>
        <v>0</v>
      </c>
      <c r="L38" s="208">
        <v>0</v>
      </c>
      <c r="M38" s="3"/>
    </row>
    <row r="39" spans="2:17" ht="37.5" x14ac:dyDescent="0.3">
      <c r="B39" s="117" t="s">
        <v>99</v>
      </c>
      <c r="C39" s="19" t="s">
        <v>11</v>
      </c>
      <c r="D39" s="19" t="s">
        <v>57</v>
      </c>
      <c r="E39" s="19" t="s">
        <v>130</v>
      </c>
      <c r="F39" s="19"/>
      <c r="G39" s="118">
        <f>G40</f>
        <v>-127</v>
      </c>
      <c r="H39" s="182"/>
      <c r="I39" s="229">
        <f>I40</f>
        <v>50</v>
      </c>
      <c r="J39" s="229">
        <f>J40</f>
        <v>50</v>
      </c>
      <c r="K39" s="139">
        <v>0</v>
      </c>
      <c r="L39" s="119">
        <v>0</v>
      </c>
    </row>
    <row r="40" spans="2:17" ht="19.5" thickBot="1" x14ac:dyDescent="0.35">
      <c r="B40" s="124" t="s">
        <v>114</v>
      </c>
      <c r="C40" s="24" t="s">
        <v>11</v>
      </c>
      <c r="D40" s="24" t="s">
        <v>57</v>
      </c>
      <c r="E40" s="19" t="s">
        <v>245</v>
      </c>
      <c r="F40" s="24" t="s">
        <v>115</v>
      </c>
      <c r="G40" s="122">
        <v>-127</v>
      </c>
      <c r="H40" s="184"/>
      <c r="I40" s="227">
        <v>50</v>
      </c>
      <c r="J40" s="227">
        <v>50</v>
      </c>
      <c r="K40" s="125">
        <v>0</v>
      </c>
      <c r="L40" s="123">
        <v>0</v>
      </c>
    </row>
    <row r="41" spans="2:17" ht="36" customHeight="1" thickBot="1" x14ac:dyDescent="0.35">
      <c r="B41" s="134" t="s">
        <v>24</v>
      </c>
      <c r="C41" s="135" t="s">
        <v>11</v>
      </c>
      <c r="D41" s="135" t="s">
        <v>23</v>
      </c>
      <c r="E41" s="135"/>
      <c r="F41" s="135"/>
      <c r="G41" s="204" t="e">
        <f>G42+#REF!</f>
        <v>#REF!</v>
      </c>
      <c r="H41" s="205"/>
      <c r="I41" s="189">
        <f>I42+I45+I48+I51</f>
        <v>2003.67</v>
      </c>
      <c r="J41" s="365">
        <f>J42+J45+J48+J51</f>
        <v>3282.83</v>
      </c>
      <c r="K41" s="189">
        <f>K42+K45+K48+K51</f>
        <v>2005.7049999999999</v>
      </c>
      <c r="L41" s="206">
        <f t="shared" ref="L41:L47" si="2">K41/J41%</f>
        <v>61.09682804165918</v>
      </c>
    </row>
    <row r="42" spans="2:17" ht="75.75" customHeight="1" x14ac:dyDescent="0.3">
      <c r="B42" s="160" t="s">
        <v>131</v>
      </c>
      <c r="C42" s="245" t="s">
        <v>11</v>
      </c>
      <c r="D42" s="245" t="s">
        <v>23</v>
      </c>
      <c r="E42" s="245" t="s">
        <v>210</v>
      </c>
      <c r="F42" s="245"/>
      <c r="G42" s="246" t="e">
        <f>#REF!+#REF!+#REF!</f>
        <v>#REF!</v>
      </c>
      <c r="H42" s="131"/>
      <c r="I42" s="243">
        <f t="shared" ref="I42:K43" si="3">I43</f>
        <v>33</v>
      </c>
      <c r="J42" s="243">
        <f>J43</f>
        <v>33</v>
      </c>
      <c r="K42" s="243">
        <f t="shared" si="3"/>
        <v>18.125</v>
      </c>
      <c r="L42" s="132">
        <f t="shared" si="2"/>
        <v>54.924242424242422</v>
      </c>
    </row>
    <row r="43" spans="2:17" ht="54" customHeight="1" x14ac:dyDescent="0.3">
      <c r="B43" s="160" t="s">
        <v>132</v>
      </c>
      <c r="C43" s="240" t="s">
        <v>11</v>
      </c>
      <c r="D43" s="240" t="s">
        <v>23</v>
      </c>
      <c r="E43" s="245" t="s">
        <v>210</v>
      </c>
      <c r="F43" s="22"/>
      <c r="G43" s="183"/>
      <c r="H43" s="129" t="s">
        <v>120</v>
      </c>
      <c r="I43" s="243">
        <f t="shared" si="3"/>
        <v>33</v>
      </c>
      <c r="J43" s="243">
        <f>J44</f>
        <v>33</v>
      </c>
      <c r="K43" s="243">
        <f t="shared" si="3"/>
        <v>18.125</v>
      </c>
      <c r="L43" s="127">
        <f t="shared" si="2"/>
        <v>54.924242424242422</v>
      </c>
    </row>
    <row r="44" spans="2:17" ht="54" customHeight="1" thickBot="1" x14ac:dyDescent="0.35">
      <c r="B44" s="137" t="s">
        <v>125</v>
      </c>
      <c r="C44" s="24" t="s">
        <v>11</v>
      </c>
      <c r="D44" s="24" t="s">
        <v>23</v>
      </c>
      <c r="E44" s="35" t="s">
        <v>210</v>
      </c>
      <c r="F44" s="24" t="s">
        <v>124</v>
      </c>
      <c r="G44" s="184"/>
      <c r="H44" s="176"/>
      <c r="I44" s="194">
        <v>33</v>
      </c>
      <c r="J44" s="194">
        <v>33</v>
      </c>
      <c r="K44" s="194">
        <v>18.125</v>
      </c>
      <c r="L44" s="127">
        <f t="shared" si="2"/>
        <v>54.924242424242422</v>
      </c>
    </row>
    <row r="45" spans="2:17" ht="39.75" customHeight="1" thickBot="1" x14ac:dyDescent="0.35">
      <c r="B45" s="178" t="s">
        <v>133</v>
      </c>
      <c r="C45" s="221" t="s">
        <v>11</v>
      </c>
      <c r="D45" s="150" t="s">
        <v>23</v>
      </c>
      <c r="E45" s="162" t="s">
        <v>211</v>
      </c>
      <c r="F45" s="150"/>
      <c r="G45" s="151"/>
      <c r="H45" s="163"/>
      <c r="I45" s="393" t="str">
        <f>I46</f>
        <v>1930,67</v>
      </c>
      <c r="J45" s="209">
        <f>J46+J47</f>
        <v>3209.83</v>
      </c>
      <c r="K45" s="209">
        <f>K46+K47</f>
        <v>1952.58</v>
      </c>
      <c r="L45" s="250">
        <f t="shared" si="2"/>
        <v>60.831258976332073</v>
      </c>
      <c r="Q45" s="103"/>
    </row>
    <row r="46" spans="2:17" ht="60.75" customHeight="1" x14ac:dyDescent="0.3">
      <c r="B46" s="137" t="s">
        <v>125</v>
      </c>
      <c r="C46" s="19" t="s">
        <v>11</v>
      </c>
      <c r="D46" s="19" t="s">
        <v>23</v>
      </c>
      <c r="E46" s="19" t="s">
        <v>211</v>
      </c>
      <c r="F46" s="19" t="s">
        <v>124</v>
      </c>
      <c r="G46" s="142"/>
      <c r="H46" s="181"/>
      <c r="I46" s="261" t="s">
        <v>257</v>
      </c>
      <c r="J46" s="261" t="s">
        <v>281</v>
      </c>
      <c r="K46" s="202">
        <v>1945.58</v>
      </c>
      <c r="L46" s="133">
        <f t="shared" si="2"/>
        <v>60.834925409536197</v>
      </c>
    </row>
    <row r="47" spans="2:17" ht="60.75" customHeight="1" thickBot="1" x14ac:dyDescent="0.35">
      <c r="B47" s="398" t="s">
        <v>280</v>
      </c>
      <c r="C47" s="395" t="s">
        <v>11</v>
      </c>
      <c r="D47" s="395" t="s">
        <v>23</v>
      </c>
      <c r="E47" s="395" t="s">
        <v>211</v>
      </c>
      <c r="F47" s="395" t="s">
        <v>126</v>
      </c>
      <c r="G47" s="403"/>
      <c r="H47" s="403"/>
      <c r="I47" s="404"/>
      <c r="J47" s="404" t="s">
        <v>279</v>
      </c>
      <c r="K47" s="405">
        <v>7</v>
      </c>
      <c r="L47" s="234">
        <f t="shared" si="2"/>
        <v>59.82905982905983</v>
      </c>
    </row>
    <row r="48" spans="2:17" ht="120.75" customHeight="1" thickBot="1" x14ac:dyDescent="0.35">
      <c r="B48" s="241" t="s">
        <v>193</v>
      </c>
      <c r="C48" s="135" t="s">
        <v>11</v>
      </c>
      <c r="D48" s="135" t="s">
        <v>23</v>
      </c>
      <c r="E48" s="135" t="s">
        <v>212</v>
      </c>
      <c r="F48" s="135"/>
      <c r="G48" s="174"/>
      <c r="H48" s="174"/>
      <c r="I48" s="209">
        <f>I49</f>
        <v>10</v>
      </c>
      <c r="J48" s="209">
        <f>J49</f>
        <v>10</v>
      </c>
      <c r="K48" s="209">
        <f>K49</f>
        <v>10</v>
      </c>
      <c r="L48" s="250">
        <f t="shared" ref="L48:L53" si="4">K48/J48%</f>
        <v>100</v>
      </c>
    </row>
    <row r="49" spans="2:13" ht="28.5" customHeight="1" x14ac:dyDescent="0.3">
      <c r="B49" s="137" t="s">
        <v>134</v>
      </c>
      <c r="C49" s="172" t="s">
        <v>11</v>
      </c>
      <c r="D49" s="172" t="s">
        <v>23</v>
      </c>
      <c r="E49" s="172" t="s">
        <v>212</v>
      </c>
      <c r="F49" s="172"/>
      <c r="G49" s="187"/>
      <c r="H49" s="187"/>
      <c r="I49" s="203">
        <f>I50</f>
        <v>10</v>
      </c>
      <c r="J49" s="203">
        <f>J50</f>
        <v>10</v>
      </c>
      <c r="K49" s="203">
        <v>10</v>
      </c>
      <c r="L49" s="173">
        <f t="shared" si="4"/>
        <v>100</v>
      </c>
    </row>
    <row r="50" spans="2:13" ht="58.5" customHeight="1" thickBot="1" x14ac:dyDescent="0.35">
      <c r="B50" s="171" t="s">
        <v>125</v>
      </c>
      <c r="C50" s="157" t="s">
        <v>11</v>
      </c>
      <c r="D50" s="157" t="s">
        <v>23</v>
      </c>
      <c r="E50" s="157" t="s">
        <v>212</v>
      </c>
      <c r="F50" s="157" t="s">
        <v>124</v>
      </c>
      <c r="G50" s="176"/>
      <c r="H50" s="176"/>
      <c r="I50" s="194">
        <v>10</v>
      </c>
      <c r="J50" s="194">
        <v>10</v>
      </c>
      <c r="K50" s="194">
        <v>10</v>
      </c>
      <c r="L50" s="335">
        <f t="shared" si="4"/>
        <v>100</v>
      </c>
    </row>
    <row r="51" spans="2:13" ht="113.25" customHeight="1" thickBot="1" x14ac:dyDescent="0.35">
      <c r="B51" s="241" t="s">
        <v>194</v>
      </c>
      <c r="C51" s="135" t="s">
        <v>11</v>
      </c>
      <c r="D51" s="135" t="s">
        <v>23</v>
      </c>
      <c r="E51" s="135" t="s">
        <v>213</v>
      </c>
      <c r="F51" s="135"/>
      <c r="G51" s="174"/>
      <c r="H51" s="174"/>
      <c r="I51" s="209">
        <f t="shared" ref="I51:K52" si="5">I52</f>
        <v>30</v>
      </c>
      <c r="J51" s="209">
        <f t="shared" si="5"/>
        <v>30</v>
      </c>
      <c r="K51" s="209">
        <v>25</v>
      </c>
      <c r="L51" s="366">
        <f t="shared" si="4"/>
        <v>83.333333333333343</v>
      </c>
    </row>
    <row r="52" spans="2:13" ht="24" customHeight="1" x14ac:dyDescent="0.3">
      <c r="B52" s="137" t="s">
        <v>134</v>
      </c>
      <c r="C52" s="172" t="s">
        <v>11</v>
      </c>
      <c r="D52" s="172" t="s">
        <v>23</v>
      </c>
      <c r="E52" s="172" t="s">
        <v>213</v>
      </c>
      <c r="F52" s="130"/>
      <c r="G52" s="148"/>
      <c r="H52" s="148"/>
      <c r="I52" s="192">
        <f t="shared" si="5"/>
        <v>30</v>
      </c>
      <c r="J52" s="192">
        <f t="shared" si="5"/>
        <v>30</v>
      </c>
      <c r="K52" s="192">
        <f t="shared" si="5"/>
        <v>25</v>
      </c>
      <c r="L52" s="203">
        <f t="shared" si="4"/>
        <v>83.333333333333343</v>
      </c>
    </row>
    <row r="53" spans="2:13" ht="58.5" customHeight="1" thickBot="1" x14ac:dyDescent="0.35">
      <c r="B53" s="190" t="s">
        <v>125</v>
      </c>
      <c r="C53" s="157" t="s">
        <v>11</v>
      </c>
      <c r="D53" s="157" t="s">
        <v>23</v>
      </c>
      <c r="E53" s="157" t="s">
        <v>213</v>
      </c>
      <c r="F53" s="157" t="s">
        <v>124</v>
      </c>
      <c r="G53" s="176"/>
      <c r="H53" s="176"/>
      <c r="I53" s="194">
        <v>30</v>
      </c>
      <c r="J53" s="194">
        <v>30</v>
      </c>
      <c r="K53" s="194">
        <v>25</v>
      </c>
      <c r="L53" s="194">
        <f t="shared" si="4"/>
        <v>83.333333333333343</v>
      </c>
    </row>
    <row r="54" spans="2:13" ht="128.25" customHeight="1" thickBot="1" x14ac:dyDescent="0.35">
      <c r="B54" s="134" t="s">
        <v>195</v>
      </c>
      <c r="C54" s="135" t="s">
        <v>15</v>
      </c>
      <c r="D54" s="135" t="s">
        <v>41</v>
      </c>
      <c r="E54" s="135" t="s">
        <v>214</v>
      </c>
      <c r="F54" s="135"/>
      <c r="G54" s="174"/>
      <c r="H54" s="174"/>
      <c r="I54" s="223">
        <f>+I55</f>
        <v>65</v>
      </c>
      <c r="J54" s="223">
        <f>+J55</f>
        <v>86.43</v>
      </c>
      <c r="K54" s="223">
        <f>+K55</f>
        <v>82.47</v>
      </c>
      <c r="L54" s="250">
        <v>0</v>
      </c>
    </row>
    <row r="55" spans="2:13" ht="48.75" customHeight="1" thickBot="1" x14ac:dyDescent="0.35">
      <c r="B55" s="283" t="s">
        <v>116</v>
      </c>
      <c r="C55" s="282" t="s">
        <v>15</v>
      </c>
      <c r="D55" s="282" t="s">
        <v>41</v>
      </c>
      <c r="E55" s="282" t="s">
        <v>214</v>
      </c>
      <c r="F55" s="282"/>
      <c r="G55" s="284"/>
      <c r="H55" s="284"/>
      <c r="I55" s="285">
        <f>I56+I62</f>
        <v>65</v>
      </c>
      <c r="J55" s="285">
        <f>J56+J62</f>
        <v>86.43</v>
      </c>
      <c r="K55" s="285">
        <f>K56+K62</f>
        <v>82.47</v>
      </c>
      <c r="L55" s="250">
        <f>K55/J55%</f>
        <v>95.418257549461984</v>
      </c>
    </row>
    <row r="56" spans="2:13" ht="76.5" customHeight="1" thickBot="1" x14ac:dyDescent="0.35">
      <c r="B56" s="232" t="s">
        <v>117</v>
      </c>
      <c r="C56" s="177" t="s">
        <v>15</v>
      </c>
      <c r="D56" s="135" t="s">
        <v>41</v>
      </c>
      <c r="E56" s="135" t="s">
        <v>214</v>
      </c>
      <c r="F56" s="145"/>
      <c r="G56" s="146"/>
      <c r="H56" s="146"/>
      <c r="I56" s="223">
        <f>I57+I59</f>
        <v>15</v>
      </c>
      <c r="J56" s="223">
        <f>J57+J59</f>
        <v>13.18</v>
      </c>
      <c r="K56" s="223">
        <f>K57+K60</f>
        <v>13.18</v>
      </c>
      <c r="L56" s="286">
        <v>0</v>
      </c>
    </row>
    <row r="57" spans="2:13" ht="114.75" customHeight="1" thickBot="1" x14ac:dyDescent="0.35">
      <c r="B57" s="396" t="s">
        <v>173</v>
      </c>
      <c r="C57" s="130" t="s">
        <v>15</v>
      </c>
      <c r="D57" s="130" t="s">
        <v>41</v>
      </c>
      <c r="E57" s="287" t="s">
        <v>215</v>
      </c>
      <c r="F57" s="130"/>
      <c r="G57" s="148"/>
      <c r="H57" s="148"/>
      <c r="I57" s="192">
        <f>I58</f>
        <v>10</v>
      </c>
      <c r="J57" s="192">
        <f>J58</f>
        <v>8.9600000000000009</v>
      </c>
      <c r="K57" s="192">
        <f>K58</f>
        <v>8.9600000000000009</v>
      </c>
      <c r="L57" s="133">
        <v>0</v>
      </c>
    </row>
    <row r="58" spans="2:13" ht="54.95" customHeight="1" thickBot="1" x14ac:dyDescent="0.35">
      <c r="B58" s="128" t="s">
        <v>125</v>
      </c>
      <c r="C58" s="126" t="s">
        <v>15</v>
      </c>
      <c r="D58" s="126" t="s">
        <v>41</v>
      </c>
      <c r="E58" s="126" t="s">
        <v>216</v>
      </c>
      <c r="F58" s="126" t="s">
        <v>124</v>
      </c>
      <c r="G58" s="129"/>
      <c r="H58" s="129"/>
      <c r="I58" s="193">
        <v>10</v>
      </c>
      <c r="J58" s="193">
        <v>8.9600000000000009</v>
      </c>
      <c r="K58" s="193">
        <v>8.9600000000000009</v>
      </c>
      <c r="L58" s="127">
        <v>0</v>
      </c>
    </row>
    <row r="59" spans="2:13" ht="117" customHeight="1" thickBot="1" x14ac:dyDescent="0.35">
      <c r="B59" s="396" t="s">
        <v>174</v>
      </c>
      <c r="C59" s="126" t="s">
        <v>15</v>
      </c>
      <c r="D59" s="126" t="s">
        <v>41</v>
      </c>
      <c r="E59" s="126" t="s">
        <v>216</v>
      </c>
      <c r="F59" s="126"/>
      <c r="G59" s="129"/>
      <c r="H59" s="129"/>
      <c r="I59" s="193">
        <f>I60</f>
        <v>5</v>
      </c>
      <c r="J59" s="193">
        <f>J60</f>
        <v>4.22</v>
      </c>
      <c r="K59" s="193">
        <f>K60</f>
        <v>4.22</v>
      </c>
      <c r="L59" s="127">
        <v>0</v>
      </c>
    </row>
    <row r="60" spans="2:13" ht="57.75" customHeight="1" x14ac:dyDescent="0.3">
      <c r="B60" s="128" t="s">
        <v>125</v>
      </c>
      <c r="C60" s="126" t="s">
        <v>15</v>
      </c>
      <c r="D60" s="126" t="s">
        <v>41</v>
      </c>
      <c r="E60" s="126" t="s">
        <v>216</v>
      </c>
      <c r="F60" s="126" t="s">
        <v>124</v>
      </c>
      <c r="G60" s="129"/>
      <c r="H60" s="129"/>
      <c r="I60" s="193">
        <v>5</v>
      </c>
      <c r="J60" s="193">
        <v>4.22</v>
      </c>
      <c r="K60" s="193">
        <v>4.22</v>
      </c>
      <c r="L60" s="127">
        <v>0</v>
      </c>
    </row>
    <row r="61" spans="2:13" ht="57" customHeight="1" thickBot="1" x14ac:dyDescent="0.35">
      <c r="B61" s="128" t="s">
        <v>125</v>
      </c>
      <c r="C61" s="126" t="s">
        <v>15</v>
      </c>
      <c r="D61" s="126" t="s">
        <v>41</v>
      </c>
      <c r="E61" s="126" t="s">
        <v>215</v>
      </c>
      <c r="F61" s="126" t="s">
        <v>124</v>
      </c>
      <c r="G61" s="176"/>
      <c r="H61" s="176"/>
      <c r="I61" s="194">
        <v>0</v>
      </c>
      <c r="J61" s="194">
        <v>0</v>
      </c>
      <c r="K61" s="194">
        <v>0</v>
      </c>
      <c r="L61" s="159">
        <v>0</v>
      </c>
    </row>
    <row r="62" spans="2:13" ht="38.25" thickBot="1" x14ac:dyDescent="0.35">
      <c r="B62" s="232" t="s">
        <v>118</v>
      </c>
      <c r="C62" s="177" t="s">
        <v>15</v>
      </c>
      <c r="D62" s="135" t="s">
        <v>52</v>
      </c>
      <c r="E62" s="135" t="s">
        <v>217</v>
      </c>
      <c r="F62" s="135"/>
      <c r="G62" s="174"/>
      <c r="H62" s="174"/>
      <c r="I62" s="223">
        <f t="shared" ref="I62:K63" si="6">I63</f>
        <v>50</v>
      </c>
      <c r="J62" s="223">
        <f t="shared" si="6"/>
        <v>73.25</v>
      </c>
      <c r="K62" s="223">
        <f t="shared" si="6"/>
        <v>69.290000000000006</v>
      </c>
      <c r="L62" s="212">
        <f>K62/J62%</f>
        <v>94.593856655290111</v>
      </c>
      <c r="M62" s="3"/>
    </row>
    <row r="63" spans="2:13" ht="78.75" customHeight="1" x14ac:dyDescent="0.3">
      <c r="B63" s="230" t="s">
        <v>154</v>
      </c>
      <c r="C63" s="130" t="s">
        <v>15</v>
      </c>
      <c r="D63" s="172" t="s">
        <v>52</v>
      </c>
      <c r="E63" s="126" t="s">
        <v>217</v>
      </c>
      <c r="F63" s="172"/>
      <c r="G63" s="187"/>
      <c r="H63" s="187"/>
      <c r="I63" s="263">
        <f t="shared" si="6"/>
        <v>50</v>
      </c>
      <c r="J63" s="263">
        <f t="shared" si="6"/>
        <v>73.25</v>
      </c>
      <c r="K63" s="385">
        <f t="shared" si="6"/>
        <v>69.290000000000006</v>
      </c>
      <c r="L63" s="133">
        <f>K63/J63%</f>
        <v>94.593856655290111</v>
      </c>
    </row>
    <row r="64" spans="2:13" ht="57" customHeight="1" thickBot="1" x14ac:dyDescent="0.35">
      <c r="B64" s="128" t="s">
        <v>125</v>
      </c>
      <c r="C64" s="334" t="s">
        <v>15</v>
      </c>
      <c r="D64" s="126" t="s">
        <v>52</v>
      </c>
      <c r="E64" s="126" t="s">
        <v>217</v>
      </c>
      <c r="F64" s="126" t="s">
        <v>124</v>
      </c>
      <c r="G64" s="129"/>
      <c r="H64" s="129"/>
      <c r="I64" s="192">
        <v>50</v>
      </c>
      <c r="J64" s="192">
        <v>73.25</v>
      </c>
      <c r="K64" s="203">
        <v>69.290000000000006</v>
      </c>
      <c r="L64" s="127">
        <f>K64/J64%</f>
        <v>94.593856655290111</v>
      </c>
    </row>
    <row r="65" spans="2:17" ht="19.5" thickBot="1" x14ac:dyDescent="0.35">
      <c r="B65" s="161" t="s">
        <v>100</v>
      </c>
      <c r="C65" s="244" t="s">
        <v>17</v>
      </c>
      <c r="D65" s="150"/>
      <c r="E65" s="150"/>
      <c r="F65" s="162"/>
      <c r="G65" s="163" t="e">
        <f>#REF!+#REF!+G66</f>
        <v>#REF!</v>
      </c>
      <c r="H65" s="186"/>
      <c r="I65" s="223">
        <f>I66+I78+I70</f>
        <v>5913.8</v>
      </c>
      <c r="J65" s="223">
        <f>J66+J70+J67</f>
        <v>8163.2979999999998</v>
      </c>
      <c r="K65" s="223">
        <f>K70+K75</f>
        <v>2030.1</v>
      </c>
      <c r="L65" s="165">
        <f t="shared" ref="L65:L134" si="7">K65/J65%</f>
        <v>24.868625401155267</v>
      </c>
    </row>
    <row r="66" spans="2:17" ht="94.5" thickBot="1" x14ac:dyDescent="0.35">
      <c r="B66" s="160" t="s">
        <v>255</v>
      </c>
      <c r="C66" s="245" t="s">
        <v>17</v>
      </c>
      <c r="D66" s="379" t="s">
        <v>41</v>
      </c>
      <c r="E66" s="379" t="s">
        <v>254</v>
      </c>
      <c r="F66" s="379" t="s">
        <v>124</v>
      </c>
      <c r="G66" s="380">
        <f>G67</f>
        <v>100</v>
      </c>
      <c r="H66" s="381"/>
      <c r="I66" s="370">
        <f>I67</f>
        <v>0</v>
      </c>
      <c r="J66" s="370">
        <v>1000</v>
      </c>
      <c r="K66" s="382">
        <v>0</v>
      </c>
      <c r="L66" s="383">
        <f t="shared" si="7"/>
        <v>0</v>
      </c>
    </row>
    <row r="67" spans="2:17" ht="60.75" customHeight="1" thickBot="1" x14ac:dyDescent="0.35">
      <c r="B67" s="241" t="s">
        <v>198</v>
      </c>
      <c r="C67" s="378" t="s">
        <v>17</v>
      </c>
      <c r="D67" s="221" t="s">
        <v>41</v>
      </c>
      <c r="E67" s="150" t="s">
        <v>199</v>
      </c>
      <c r="F67" s="150" t="s">
        <v>200</v>
      </c>
      <c r="G67" s="151">
        <f>G68</f>
        <v>100</v>
      </c>
      <c r="H67" s="163"/>
      <c r="I67" s="384">
        <f>I68</f>
        <v>0</v>
      </c>
      <c r="J67" s="384">
        <v>0</v>
      </c>
      <c r="K67" s="384">
        <v>0</v>
      </c>
      <c r="L67" s="208" t="e">
        <f t="shared" si="7"/>
        <v>#DIV/0!</v>
      </c>
      <c r="O67" s="168"/>
    </row>
    <row r="68" spans="2:17" ht="21.75" customHeight="1" x14ac:dyDescent="0.3">
      <c r="B68" s="190" t="s">
        <v>134</v>
      </c>
      <c r="C68" s="24"/>
      <c r="D68" s="35"/>
      <c r="E68" s="35"/>
      <c r="F68" s="35"/>
      <c r="G68" s="142">
        <v>100</v>
      </c>
      <c r="H68" s="181"/>
      <c r="I68" s="260"/>
      <c r="J68" s="260"/>
      <c r="K68" s="260"/>
      <c r="L68" s="140"/>
    </row>
    <row r="69" spans="2:17" ht="18" customHeight="1" thickBot="1" x14ac:dyDescent="0.35">
      <c r="B69" s="190" t="s">
        <v>135</v>
      </c>
      <c r="C69" s="157"/>
      <c r="D69" s="157"/>
      <c r="E69" s="157"/>
      <c r="F69" s="157"/>
      <c r="G69" s="176"/>
      <c r="H69" s="176"/>
      <c r="I69" s="159"/>
      <c r="J69" s="159"/>
      <c r="K69" s="159"/>
      <c r="L69" s="159"/>
    </row>
    <row r="70" spans="2:17" ht="42" customHeight="1" thickBot="1" x14ac:dyDescent="0.35">
      <c r="B70" s="134" t="s">
        <v>152</v>
      </c>
      <c r="C70" s="135" t="s">
        <v>17</v>
      </c>
      <c r="D70" s="135" t="s">
        <v>41</v>
      </c>
      <c r="E70" s="135" t="s">
        <v>218</v>
      </c>
      <c r="F70" s="135"/>
      <c r="G70" s="174"/>
      <c r="H70" s="174"/>
      <c r="I70" s="209">
        <f>I71+I75</f>
        <v>5711.8</v>
      </c>
      <c r="J70" s="209">
        <f>J71+J75</f>
        <v>7163.2979999999998</v>
      </c>
      <c r="K70" s="136">
        <f>K71</f>
        <v>1467</v>
      </c>
      <c r="L70" s="136">
        <f>L71</f>
        <v>22.247032136725075</v>
      </c>
    </row>
    <row r="71" spans="2:17" ht="93" customHeight="1" thickBot="1" x14ac:dyDescent="0.35">
      <c r="B71" s="397" t="s">
        <v>196</v>
      </c>
      <c r="C71" s="281" t="s">
        <v>17</v>
      </c>
      <c r="D71" s="351" t="s">
        <v>41</v>
      </c>
      <c r="E71" s="135" t="s">
        <v>218</v>
      </c>
      <c r="F71" s="145"/>
      <c r="G71" s="146"/>
      <c r="H71" s="146"/>
      <c r="I71" s="350">
        <f>I72</f>
        <v>5711.8</v>
      </c>
      <c r="J71" s="366" t="str">
        <f>J72</f>
        <v>6594,138</v>
      </c>
      <c r="K71" s="350">
        <f>K72</f>
        <v>1467</v>
      </c>
      <c r="L71" s="141">
        <f t="shared" si="7"/>
        <v>22.247032136725075</v>
      </c>
    </row>
    <row r="72" spans="2:17" ht="131.25" customHeight="1" thickBot="1" x14ac:dyDescent="0.35">
      <c r="B72" s="311" t="s">
        <v>175</v>
      </c>
      <c r="C72" s="308" t="s">
        <v>17</v>
      </c>
      <c r="D72" s="308" t="s">
        <v>41</v>
      </c>
      <c r="E72" s="135" t="s">
        <v>218</v>
      </c>
      <c r="F72" s="158"/>
      <c r="G72" s="289"/>
      <c r="H72" s="167"/>
      <c r="I72" s="352">
        <f>I73</f>
        <v>5711.8</v>
      </c>
      <c r="J72" s="192" t="str">
        <f>+J73</f>
        <v>6594,138</v>
      </c>
      <c r="K72" s="133">
        <f>K73</f>
        <v>1467</v>
      </c>
      <c r="L72" s="133">
        <f t="shared" si="7"/>
        <v>22.247032136725075</v>
      </c>
    </row>
    <row r="73" spans="2:17" ht="52.5" customHeight="1" thickBot="1" x14ac:dyDescent="0.35">
      <c r="B73" s="190" t="s">
        <v>125</v>
      </c>
      <c r="C73" s="270" t="s">
        <v>17</v>
      </c>
      <c r="D73" s="270" t="s">
        <v>41</v>
      </c>
      <c r="E73" s="135" t="s">
        <v>218</v>
      </c>
      <c r="F73" s="157" t="s">
        <v>124</v>
      </c>
      <c r="G73" s="176"/>
      <c r="H73" s="176"/>
      <c r="I73" s="159">
        <v>5711.8</v>
      </c>
      <c r="J73" s="353" t="s">
        <v>256</v>
      </c>
      <c r="K73" s="159">
        <v>1467</v>
      </c>
      <c r="L73" s="159">
        <f t="shared" si="7"/>
        <v>22.247032136725075</v>
      </c>
      <c r="Q73" s="103"/>
    </row>
    <row r="74" spans="2:17" ht="52.5" customHeight="1" thickBot="1" x14ac:dyDescent="0.35">
      <c r="B74" s="398"/>
      <c r="C74" s="409"/>
      <c r="D74" s="409"/>
      <c r="E74" s="135"/>
      <c r="F74" s="172"/>
      <c r="G74" s="187"/>
      <c r="H74" s="187"/>
      <c r="I74" s="173"/>
      <c r="J74" s="410"/>
      <c r="K74" s="173"/>
      <c r="L74" s="411"/>
      <c r="Q74" s="103"/>
    </row>
    <row r="75" spans="2:17" ht="39" customHeight="1" thickBot="1" x14ac:dyDescent="0.35">
      <c r="B75" s="134" t="s">
        <v>101</v>
      </c>
      <c r="C75" s="135" t="s">
        <v>17</v>
      </c>
      <c r="D75" s="135" t="s">
        <v>21</v>
      </c>
      <c r="E75" s="135"/>
      <c r="F75" s="135"/>
      <c r="G75" s="174"/>
      <c r="H75" s="174"/>
      <c r="I75" s="136">
        <v>0</v>
      </c>
      <c r="J75" s="136">
        <f>J76+J78</f>
        <v>569.16000000000008</v>
      </c>
      <c r="K75" s="136">
        <f>K76+K78</f>
        <v>563.1</v>
      </c>
      <c r="L75" s="222">
        <v>0</v>
      </c>
    </row>
    <row r="76" spans="2:17" ht="37.5" customHeight="1" x14ac:dyDescent="0.3">
      <c r="B76" s="137" t="s">
        <v>277</v>
      </c>
      <c r="C76" s="130" t="s">
        <v>17</v>
      </c>
      <c r="D76" s="130" t="s">
        <v>21</v>
      </c>
      <c r="E76" s="299" t="s">
        <v>191</v>
      </c>
      <c r="F76" s="130"/>
      <c r="G76" s="148"/>
      <c r="H76" s="148"/>
      <c r="I76" s="133">
        <v>0</v>
      </c>
      <c r="J76" s="133">
        <f>J77</f>
        <v>367.16</v>
      </c>
      <c r="K76" s="133">
        <f>K77</f>
        <v>367.1</v>
      </c>
      <c r="L76" s="133">
        <v>0</v>
      </c>
    </row>
    <row r="77" spans="2:17" ht="141" customHeight="1" thickBot="1" x14ac:dyDescent="0.35">
      <c r="B77" s="190" t="s">
        <v>276</v>
      </c>
      <c r="C77" s="172" t="s">
        <v>17</v>
      </c>
      <c r="D77" s="172" t="s">
        <v>21</v>
      </c>
      <c r="E77" s="172" t="s">
        <v>191</v>
      </c>
      <c r="F77" s="172" t="s">
        <v>278</v>
      </c>
      <c r="G77" s="402"/>
      <c r="H77" s="402"/>
      <c r="I77" s="408"/>
      <c r="J77" s="173">
        <v>367.16</v>
      </c>
      <c r="K77" s="159">
        <v>367.1</v>
      </c>
      <c r="L77" s="210">
        <v>0</v>
      </c>
    </row>
    <row r="78" spans="2:17" ht="38.25" thickBot="1" x14ac:dyDescent="0.35">
      <c r="B78" s="134" t="s">
        <v>101</v>
      </c>
      <c r="C78" s="135" t="s">
        <v>17</v>
      </c>
      <c r="D78" s="135" t="s">
        <v>21</v>
      </c>
      <c r="E78" s="135"/>
      <c r="F78" s="135"/>
      <c r="G78" s="174"/>
      <c r="H78" s="174"/>
      <c r="I78" s="209">
        <f>I79+I82</f>
        <v>202</v>
      </c>
      <c r="J78" s="209">
        <f>J79+J82</f>
        <v>202</v>
      </c>
      <c r="K78" s="209">
        <f>K79+K82</f>
        <v>196</v>
      </c>
      <c r="L78" s="212">
        <f t="shared" si="7"/>
        <v>97.029702970297024</v>
      </c>
      <c r="N78" s="201"/>
    </row>
    <row r="79" spans="2:17" ht="113.25" thickBot="1" x14ac:dyDescent="0.35">
      <c r="B79" s="178" t="s">
        <v>246</v>
      </c>
      <c r="C79" s="177" t="s">
        <v>17</v>
      </c>
      <c r="D79" s="135" t="s">
        <v>21</v>
      </c>
      <c r="E79" s="135" t="s">
        <v>219</v>
      </c>
      <c r="F79" s="135" t="s">
        <v>156</v>
      </c>
      <c r="G79" s="174"/>
      <c r="H79" s="174"/>
      <c r="I79" s="209">
        <f t="shared" ref="I79:K80" si="8">I80</f>
        <v>2</v>
      </c>
      <c r="J79" s="209">
        <f t="shared" si="8"/>
        <v>2</v>
      </c>
      <c r="K79" s="209">
        <f t="shared" si="8"/>
        <v>0</v>
      </c>
      <c r="L79" s="212">
        <f t="shared" si="7"/>
        <v>0</v>
      </c>
      <c r="N79" s="201"/>
    </row>
    <row r="80" spans="2:17" ht="75" x14ac:dyDescent="0.3">
      <c r="B80" s="128" t="s">
        <v>155</v>
      </c>
      <c r="C80" s="130" t="s">
        <v>17</v>
      </c>
      <c r="D80" s="130" t="s">
        <v>21</v>
      </c>
      <c r="E80" s="130" t="s">
        <v>219</v>
      </c>
      <c r="F80" s="130" t="s">
        <v>156</v>
      </c>
      <c r="G80" s="148"/>
      <c r="H80" s="148"/>
      <c r="I80" s="192">
        <f t="shared" si="8"/>
        <v>2</v>
      </c>
      <c r="J80" s="192">
        <f t="shared" si="8"/>
        <v>2</v>
      </c>
      <c r="K80" s="352">
        <f t="shared" si="8"/>
        <v>0</v>
      </c>
      <c r="L80" s="372">
        <f t="shared" si="7"/>
        <v>0</v>
      </c>
      <c r="N80" s="201"/>
    </row>
    <row r="81" spans="2:36" ht="60.75" customHeight="1" thickBot="1" x14ac:dyDescent="0.35">
      <c r="B81" s="190" t="s">
        <v>125</v>
      </c>
      <c r="C81" s="126" t="s">
        <v>17</v>
      </c>
      <c r="D81" s="126" t="s">
        <v>21</v>
      </c>
      <c r="E81" s="126" t="s">
        <v>219</v>
      </c>
      <c r="F81" s="126" t="s">
        <v>124</v>
      </c>
      <c r="G81" s="367"/>
      <c r="H81" s="367"/>
      <c r="I81" s="193">
        <v>2</v>
      </c>
      <c r="J81" s="193">
        <v>2</v>
      </c>
      <c r="K81" s="295">
        <v>0</v>
      </c>
      <c r="L81" s="371">
        <f t="shared" si="7"/>
        <v>0</v>
      </c>
      <c r="N81" s="201"/>
    </row>
    <row r="82" spans="2:36" ht="113.25" thickBot="1" x14ac:dyDescent="0.35">
      <c r="B82" s="134" t="s">
        <v>253</v>
      </c>
      <c r="C82" s="135" t="s">
        <v>17</v>
      </c>
      <c r="D82" s="135" t="s">
        <v>21</v>
      </c>
      <c r="E82" s="135" t="s">
        <v>220</v>
      </c>
      <c r="F82" s="135"/>
      <c r="G82" s="174"/>
      <c r="H82" s="174"/>
      <c r="I82" s="209">
        <f>+I83</f>
        <v>200</v>
      </c>
      <c r="J82" s="209">
        <f>+J83</f>
        <v>200</v>
      </c>
      <c r="K82" s="209">
        <f>K84</f>
        <v>196</v>
      </c>
      <c r="L82" s="212">
        <f>K82/J82%</f>
        <v>98</v>
      </c>
      <c r="N82" s="201"/>
    </row>
    <row r="83" spans="2:36" ht="37.5" x14ac:dyDescent="0.3">
      <c r="B83" s="290" t="s">
        <v>102</v>
      </c>
      <c r="C83" s="288" t="s">
        <v>17</v>
      </c>
      <c r="D83" s="288" t="s">
        <v>21</v>
      </c>
      <c r="E83" s="291" t="s">
        <v>252</v>
      </c>
      <c r="F83" s="292"/>
      <c r="G83" s="293"/>
      <c r="H83" s="294"/>
      <c r="I83" s="295">
        <v>200</v>
      </c>
      <c r="J83" s="295">
        <v>200</v>
      </c>
      <c r="K83" s="295">
        <v>196</v>
      </c>
      <c r="L83" s="296">
        <f t="shared" si="7"/>
        <v>98</v>
      </c>
    </row>
    <row r="84" spans="2:36" ht="57.75" customHeight="1" thickBot="1" x14ac:dyDescent="0.35">
      <c r="B84" s="171" t="s">
        <v>125</v>
      </c>
      <c r="C84" s="172" t="s">
        <v>17</v>
      </c>
      <c r="D84" s="172" t="s">
        <v>21</v>
      </c>
      <c r="E84" s="172" t="s">
        <v>252</v>
      </c>
      <c r="F84" s="172" t="s">
        <v>124</v>
      </c>
      <c r="G84" s="187"/>
      <c r="H84" s="187"/>
      <c r="I84" s="203">
        <v>200</v>
      </c>
      <c r="J84" s="203">
        <v>200</v>
      </c>
      <c r="K84" s="203">
        <v>196</v>
      </c>
      <c r="L84" s="173">
        <f t="shared" si="7"/>
        <v>98</v>
      </c>
      <c r="R84" s="103"/>
      <c r="S84" s="103"/>
    </row>
    <row r="85" spans="2:36" ht="40.5" customHeight="1" thickBot="1" x14ac:dyDescent="0.35">
      <c r="B85" s="161" t="s">
        <v>33</v>
      </c>
      <c r="C85" s="150" t="s">
        <v>28</v>
      </c>
      <c r="D85" s="150"/>
      <c r="E85" s="150"/>
      <c r="F85" s="198"/>
      <c r="G85" s="354" t="e">
        <f>#REF!+G104</f>
        <v>#REF!</v>
      </c>
      <c r="H85" s="355"/>
      <c r="I85" s="223">
        <f>I86+I91+I104</f>
        <v>15293.199999999999</v>
      </c>
      <c r="J85" s="223">
        <f>J86+J91+J104</f>
        <v>30170.75</v>
      </c>
      <c r="K85" s="223">
        <f>K86+K91+K104</f>
        <v>22182.61</v>
      </c>
      <c r="L85" s="222">
        <f t="shared" si="7"/>
        <v>73.52356172783243</v>
      </c>
      <c r="P85" s="103"/>
      <c r="AJ85" s="2"/>
    </row>
    <row r="86" spans="2:36" ht="28.5" customHeight="1" thickBot="1" x14ac:dyDescent="0.35">
      <c r="B86" s="134" t="s">
        <v>34</v>
      </c>
      <c r="C86" s="135" t="s">
        <v>28</v>
      </c>
      <c r="D86" s="135" t="s">
        <v>11</v>
      </c>
      <c r="E86" s="2"/>
      <c r="F86" s="177"/>
      <c r="G86" s="169"/>
      <c r="H86" s="199"/>
      <c r="I86" s="223">
        <f>I87+I90</f>
        <v>575</v>
      </c>
      <c r="J86" s="223">
        <f>J87+J90</f>
        <v>575</v>
      </c>
      <c r="K86" s="223">
        <f>K87+K90</f>
        <v>17.7</v>
      </c>
      <c r="L86" s="222">
        <f t="shared" si="7"/>
        <v>3.0782608695652174</v>
      </c>
    </row>
    <row r="87" spans="2:36" ht="96.75" customHeight="1" thickBot="1" x14ac:dyDescent="0.35">
      <c r="B87" s="134" t="s">
        <v>172</v>
      </c>
      <c r="C87" s="281" t="s">
        <v>28</v>
      </c>
      <c r="D87" s="281" t="s">
        <v>11</v>
      </c>
      <c r="E87" s="281" t="s">
        <v>222</v>
      </c>
      <c r="F87" s="281"/>
      <c r="G87" s="297"/>
      <c r="H87" s="297"/>
      <c r="I87" s="243">
        <f t="shared" ref="I87:K88" si="9">I88</f>
        <v>575</v>
      </c>
      <c r="J87" s="243">
        <f t="shared" si="9"/>
        <v>575</v>
      </c>
      <c r="K87" s="243">
        <f t="shared" si="9"/>
        <v>17.7</v>
      </c>
      <c r="L87" s="247">
        <f t="shared" si="7"/>
        <v>3.0782608695652174</v>
      </c>
      <c r="M87" s="3"/>
    </row>
    <row r="88" spans="2:36" ht="75.75" customHeight="1" x14ac:dyDescent="0.3">
      <c r="B88" s="242" t="s">
        <v>136</v>
      </c>
      <c r="C88" s="281" t="s">
        <v>28</v>
      </c>
      <c r="D88" s="281" t="s">
        <v>11</v>
      </c>
      <c r="E88" s="281" t="s">
        <v>223</v>
      </c>
      <c r="F88" s="281"/>
      <c r="G88" s="297"/>
      <c r="H88" s="297"/>
      <c r="I88" s="243">
        <f t="shared" si="9"/>
        <v>575</v>
      </c>
      <c r="J88" s="243">
        <f t="shared" si="9"/>
        <v>575</v>
      </c>
      <c r="K88" s="243">
        <f t="shared" si="9"/>
        <v>17.7</v>
      </c>
      <c r="L88" s="247">
        <f t="shared" si="7"/>
        <v>3.0782608695652174</v>
      </c>
      <c r="M88" s="3"/>
    </row>
    <row r="89" spans="2:36" ht="61.5" customHeight="1" x14ac:dyDescent="0.3">
      <c r="B89" s="137" t="s">
        <v>125</v>
      </c>
      <c r="C89" s="172" t="s">
        <v>28</v>
      </c>
      <c r="D89" s="172" t="s">
        <v>11</v>
      </c>
      <c r="E89" s="130" t="s">
        <v>223</v>
      </c>
      <c r="F89" s="172" t="s">
        <v>124</v>
      </c>
      <c r="G89" s="175"/>
      <c r="H89" s="175"/>
      <c r="I89" s="203">
        <v>575</v>
      </c>
      <c r="J89" s="203">
        <v>575</v>
      </c>
      <c r="K89" s="203">
        <v>17.7</v>
      </c>
      <c r="L89" s="140">
        <f t="shared" si="7"/>
        <v>3.0782608695652174</v>
      </c>
      <c r="M89" s="3"/>
    </row>
    <row r="90" spans="2:36" ht="61.5" customHeight="1" thickBot="1" x14ac:dyDescent="0.35">
      <c r="B90" s="128" t="s">
        <v>224</v>
      </c>
      <c r="C90" s="126" t="s">
        <v>28</v>
      </c>
      <c r="D90" s="126" t="s">
        <v>11</v>
      </c>
      <c r="E90" s="172" t="s">
        <v>162</v>
      </c>
      <c r="F90" s="172" t="s">
        <v>124</v>
      </c>
      <c r="G90" s="175"/>
      <c r="H90" s="144"/>
      <c r="I90" s="193">
        <v>0</v>
      </c>
      <c r="J90" s="193">
        <v>0</v>
      </c>
      <c r="K90" s="193">
        <v>0</v>
      </c>
      <c r="L90" s="140" t="e">
        <f t="shared" si="7"/>
        <v>#DIV/0!</v>
      </c>
      <c r="M90" s="3"/>
    </row>
    <row r="91" spans="2:36" ht="19.5" thickBot="1" x14ac:dyDescent="0.35">
      <c r="B91" s="356" t="s">
        <v>105</v>
      </c>
      <c r="C91" s="282" t="s">
        <v>28</v>
      </c>
      <c r="D91" s="282" t="s">
        <v>13</v>
      </c>
      <c r="E91" s="135"/>
      <c r="F91" s="145"/>
      <c r="G91" s="169"/>
      <c r="H91" s="390"/>
      <c r="I91" s="285">
        <f>I92+I94+I100+I97</f>
        <v>5459.9</v>
      </c>
      <c r="J91" s="285">
        <f>J92+J94+J100+J97</f>
        <v>13192.74</v>
      </c>
      <c r="K91" s="285">
        <f>K92+K94+K100+K97</f>
        <v>10558.42</v>
      </c>
      <c r="L91" s="337">
        <f t="shared" si="7"/>
        <v>80.032047929391467</v>
      </c>
    </row>
    <row r="92" spans="2:36" ht="30" customHeight="1" thickBot="1" x14ac:dyDescent="0.35">
      <c r="B92" s="134" t="s">
        <v>275</v>
      </c>
      <c r="C92" s="135" t="s">
        <v>28</v>
      </c>
      <c r="D92" s="135" t="s">
        <v>13</v>
      </c>
      <c r="E92" s="135" t="s">
        <v>191</v>
      </c>
      <c r="F92" s="135"/>
      <c r="G92" s="169"/>
      <c r="H92" s="169"/>
      <c r="I92" s="209">
        <v>0</v>
      </c>
      <c r="J92" s="209">
        <f>J93</f>
        <v>7000</v>
      </c>
      <c r="K92" s="223">
        <f>+K93</f>
        <v>7000</v>
      </c>
      <c r="L92" s="208">
        <f>K92/J92%</f>
        <v>100</v>
      </c>
    </row>
    <row r="93" spans="2:36" ht="123.75" customHeight="1" thickBot="1" x14ac:dyDescent="0.35">
      <c r="B93" s="171" t="s">
        <v>276</v>
      </c>
      <c r="C93" s="172" t="s">
        <v>28</v>
      </c>
      <c r="D93" s="172" t="s">
        <v>13</v>
      </c>
      <c r="E93" s="172" t="s">
        <v>191</v>
      </c>
      <c r="F93" s="172" t="s">
        <v>153</v>
      </c>
      <c r="G93" s="175"/>
      <c r="H93" s="175"/>
      <c r="I93" s="203">
        <v>0</v>
      </c>
      <c r="J93" s="203">
        <v>7000</v>
      </c>
      <c r="K93" s="358">
        <v>7000</v>
      </c>
      <c r="L93" s="386">
        <f t="shared" si="7"/>
        <v>100</v>
      </c>
    </row>
    <row r="94" spans="2:36" ht="135.75" customHeight="1" thickBot="1" x14ac:dyDescent="0.35">
      <c r="B94" s="134" t="s">
        <v>178</v>
      </c>
      <c r="C94" s="135" t="s">
        <v>28</v>
      </c>
      <c r="D94" s="135" t="s">
        <v>13</v>
      </c>
      <c r="E94" s="135" t="s">
        <v>225</v>
      </c>
      <c r="F94" s="135"/>
      <c r="G94" s="169"/>
      <c r="H94" s="169"/>
      <c r="I94" s="223">
        <f>I95</f>
        <v>3637.5</v>
      </c>
      <c r="J94" s="223">
        <f>J95</f>
        <v>4737.5</v>
      </c>
      <c r="K94" s="223">
        <f>K95</f>
        <v>2243.6999999999998</v>
      </c>
      <c r="L94" s="208">
        <f t="shared" si="7"/>
        <v>47.360422163588389</v>
      </c>
    </row>
    <row r="95" spans="2:36" ht="73.5" customHeight="1" x14ac:dyDescent="0.3">
      <c r="B95" s="298" t="s">
        <v>137</v>
      </c>
      <c r="C95" s="172" t="s">
        <v>28</v>
      </c>
      <c r="D95" s="172" t="s">
        <v>13</v>
      </c>
      <c r="E95" s="299" t="s">
        <v>225</v>
      </c>
      <c r="F95" s="172"/>
      <c r="G95" s="175"/>
      <c r="H95" s="175"/>
      <c r="I95" s="203">
        <f>I96</f>
        <v>3637.5</v>
      </c>
      <c r="J95" s="203">
        <f>J96</f>
        <v>4737.5</v>
      </c>
      <c r="K95" s="203">
        <v>2243.6999999999998</v>
      </c>
      <c r="L95" s="140">
        <f t="shared" si="7"/>
        <v>47.360422163588389</v>
      </c>
    </row>
    <row r="96" spans="2:36" ht="59.25" customHeight="1" x14ac:dyDescent="0.3">
      <c r="B96" s="128" t="s">
        <v>125</v>
      </c>
      <c r="C96" s="157" t="s">
        <v>28</v>
      </c>
      <c r="D96" s="157" t="s">
        <v>13</v>
      </c>
      <c r="E96" s="126" t="s">
        <v>225</v>
      </c>
      <c r="F96" s="126" t="s">
        <v>124</v>
      </c>
      <c r="G96" s="144"/>
      <c r="H96" s="144"/>
      <c r="I96" s="193">
        <v>3637.5</v>
      </c>
      <c r="J96" s="193">
        <v>4737.5</v>
      </c>
      <c r="K96" s="193">
        <v>2243.6999999999998</v>
      </c>
      <c r="L96" s="140">
        <f t="shared" si="7"/>
        <v>47.360422163588389</v>
      </c>
      <c r="O96" s="103"/>
    </row>
    <row r="97" spans="2:23" ht="108" customHeight="1" x14ac:dyDescent="0.3">
      <c r="B97" s="399" t="s">
        <v>179</v>
      </c>
      <c r="C97" s="400" t="s">
        <v>28</v>
      </c>
      <c r="D97" s="400" t="s">
        <v>13</v>
      </c>
      <c r="E97" s="400" t="s">
        <v>227</v>
      </c>
      <c r="F97" s="400" t="s">
        <v>108</v>
      </c>
      <c r="G97" s="175"/>
      <c r="H97" s="175"/>
      <c r="I97" s="401">
        <f>I98+I99</f>
        <v>0</v>
      </c>
      <c r="J97" s="401">
        <f>J98+J99</f>
        <v>0</v>
      </c>
      <c r="K97" s="203">
        <v>0</v>
      </c>
      <c r="L97" s="140" t="e">
        <f t="shared" si="7"/>
        <v>#DIV/0!</v>
      </c>
      <c r="O97" s="103"/>
    </row>
    <row r="98" spans="2:23" ht="59.25" customHeight="1" x14ac:dyDescent="0.3">
      <c r="B98" s="398" t="s">
        <v>180</v>
      </c>
      <c r="C98" s="172" t="s">
        <v>28</v>
      </c>
      <c r="D98" s="172" t="s">
        <v>13</v>
      </c>
      <c r="E98" s="172" t="s">
        <v>226</v>
      </c>
      <c r="F98" s="172" t="s">
        <v>124</v>
      </c>
      <c r="G98" s="175"/>
      <c r="H98" s="175"/>
      <c r="I98" s="203">
        <v>0</v>
      </c>
      <c r="J98" s="203">
        <v>0</v>
      </c>
      <c r="K98" s="203">
        <v>0</v>
      </c>
      <c r="L98" s="140" t="e">
        <f t="shared" si="7"/>
        <v>#DIV/0!</v>
      </c>
      <c r="O98" s="103"/>
    </row>
    <row r="99" spans="2:23" ht="59.25" customHeight="1" thickBot="1" x14ac:dyDescent="0.35">
      <c r="B99" s="398" t="s">
        <v>150</v>
      </c>
      <c r="C99" s="172" t="s">
        <v>28</v>
      </c>
      <c r="D99" s="172" t="s">
        <v>13</v>
      </c>
      <c r="E99" s="172" t="s">
        <v>228</v>
      </c>
      <c r="F99" s="172" t="s">
        <v>181</v>
      </c>
      <c r="G99" s="175"/>
      <c r="H99" s="175"/>
      <c r="I99" s="203"/>
      <c r="J99" s="203">
        <v>0</v>
      </c>
      <c r="K99" s="203">
        <v>0</v>
      </c>
      <c r="L99" s="234" t="e">
        <f t="shared" si="7"/>
        <v>#DIV/0!</v>
      </c>
      <c r="O99" s="103"/>
    </row>
    <row r="100" spans="2:23" ht="74.25" customHeight="1" thickBot="1" x14ac:dyDescent="0.35">
      <c r="B100" s="356" t="s">
        <v>139</v>
      </c>
      <c r="C100" s="282" t="s">
        <v>28</v>
      </c>
      <c r="D100" s="282" t="s">
        <v>13</v>
      </c>
      <c r="E100" s="282" t="s">
        <v>220</v>
      </c>
      <c r="F100" s="282"/>
      <c r="G100" s="390"/>
      <c r="H100" s="390"/>
      <c r="I100" s="369">
        <f>I101</f>
        <v>1822.4</v>
      </c>
      <c r="J100" s="369">
        <f>J101</f>
        <v>1455.24</v>
      </c>
      <c r="K100" s="369">
        <f>K101</f>
        <v>1314.72</v>
      </c>
      <c r="L100" s="337">
        <f t="shared" si="7"/>
        <v>90.343860806464917</v>
      </c>
      <c r="O100" s="103"/>
    </row>
    <row r="101" spans="2:23" ht="42" customHeight="1" x14ac:dyDescent="0.3">
      <c r="B101" s="137" t="s">
        <v>138</v>
      </c>
      <c r="C101" s="130" t="s">
        <v>28</v>
      </c>
      <c r="D101" s="130" t="s">
        <v>13</v>
      </c>
      <c r="E101" s="130" t="s">
        <v>229</v>
      </c>
      <c r="F101" s="130"/>
      <c r="G101" s="200"/>
      <c r="H101" s="200"/>
      <c r="I101" s="192">
        <f>I102+I103</f>
        <v>1822.4</v>
      </c>
      <c r="J101" s="192">
        <f>J102+J103</f>
        <v>1455.24</v>
      </c>
      <c r="K101" s="192">
        <f>K102+K103</f>
        <v>1314.72</v>
      </c>
      <c r="L101" s="173">
        <f t="shared" si="7"/>
        <v>90.343860806464917</v>
      </c>
      <c r="O101" s="103"/>
    </row>
    <row r="102" spans="2:23" ht="59.25" customHeight="1" x14ac:dyDescent="0.3">
      <c r="B102" s="128" t="s">
        <v>125</v>
      </c>
      <c r="C102" s="126" t="s">
        <v>28</v>
      </c>
      <c r="D102" s="126" t="s">
        <v>13</v>
      </c>
      <c r="E102" s="126" t="s">
        <v>229</v>
      </c>
      <c r="F102" s="126" t="s">
        <v>124</v>
      </c>
      <c r="G102" s="144"/>
      <c r="H102" s="144"/>
      <c r="I102" s="193">
        <v>0</v>
      </c>
      <c r="J102" s="193">
        <v>0</v>
      </c>
      <c r="K102" s="193">
        <v>0</v>
      </c>
      <c r="L102" s="127" t="e">
        <f t="shared" si="7"/>
        <v>#DIV/0!</v>
      </c>
      <c r="O102" s="103"/>
    </row>
    <row r="103" spans="2:23" ht="39.950000000000003" customHeight="1" thickBot="1" x14ac:dyDescent="0.35">
      <c r="B103" s="300" t="s">
        <v>140</v>
      </c>
      <c r="C103" s="301" t="s">
        <v>28</v>
      </c>
      <c r="D103" s="301" t="s">
        <v>13</v>
      </c>
      <c r="E103" s="126" t="s">
        <v>229</v>
      </c>
      <c r="F103" s="301" t="s">
        <v>126</v>
      </c>
      <c r="G103" s="302"/>
      <c r="H103" s="302"/>
      <c r="I103" s="303">
        <v>1822.4</v>
      </c>
      <c r="J103" s="303">
        <v>1455.24</v>
      </c>
      <c r="K103" s="304">
        <v>1314.72</v>
      </c>
      <c r="L103" s="234">
        <f t="shared" si="7"/>
        <v>90.343860806464917</v>
      </c>
    </row>
    <row r="104" spans="2:23" ht="19.5" thickBot="1" x14ac:dyDescent="0.35">
      <c r="B104" s="161" t="s">
        <v>103</v>
      </c>
      <c r="C104" s="150" t="s">
        <v>28</v>
      </c>
      <c r="D104" s="150" t="s">
        <v>15</v>
      </c>
      <c r="E104" s="150"/>
      <c r="F104" s="150"/>
      <c r="G104" s="151" t="e">
        <f>#REF!+#REF!</f>
        <v>#REF!</v>
      </c>
      <c r="H104" s="163"/>
      <c r="I104" s="223">
        <f>I116+I114+I105+I129</f>
        <v>9258.2999999999993</v>
      </c>
      <c r="J104" s="223">
        <f>J116+J114+J105+J129</f>
        <v>16403.010000000002</v>
      </c>
      <c r="K104" s="223">
        <f>K116+K114+K105+K129+K113</f>
        <v>11606.490000000002</v>
      </c>
      <c r="L104" s="223">
        <f>L116+L114+L105+L133</f>
        <v>163.5890674857315</v>
      </c>
    </row>
    <row r="105" spans="2:23" ht="75.75" thickBot="1" x14ac:dyDescent="0.35">
      <c r="B105" s="134" t="s">
        <v>139</v>
      </c>
      <c r="C105" s="150" t="s">
        <v>108</v>
      </c>
      <c r="D105" s="150" t="s">
        <v>108</v>
      </c>
      <c r="E105" s="150" t="s">
        <v>220</v>
      </c>
      <c r="F105" s="150"/>
      <c r="G105" s="151"/>
      <c r="H105" s="163"/>
      <c r="I105" s="223">
        <f>I106+I108</f>
        <v>28.9</v>
      </c>
      <c r="J105" s="223">
        <f>J106+J108+J109+J112+J110+J111+J113+J107</f>
        <v>1590.9</v>
      </c>
      <c r="K105" s="223">
        <f>K106+K108+K109+K110+K111+K112+K107</f>
        <v>38</v>
      </c>
      <c r="L105" s="234">
        <f t="shared" si="7"/>
        <v>2.3885850776290147</v>
      </c>
    </row>
    <row r="106" spans="2:23" ht="19.5" thickBot="1" x14ac:dyDescent="0.35">
      <c r="B106" s="253" t="s">
        <v>177</v>
      </c>
      <c r="C106" s="307" t="s">
        <v>28</v>
      </c>
      <c r="D106" s="308" t="s">
        <v>15</v>
      </c>
      <c r="E106" s="270" t="s">
        <v>230</v>
      </c>
      <c r="F106" s="308"/>
      <c r="G106" s="309"/>
      <c r="H106" s="310"/>
      <c r="I106" s="305">
        <v>0</v>
      </c>
      <c r="J106" s="305">
        <v>0</v>
      </c>
      <c r="K106" s="305">
        <v>0</v>
      </c>
      <c r="L106" s="234" t="e">
        <f t="shared" si="7"/>
        <v>#DIV/0!</v>
      </c>
    </row>
    <row r="107" spans="2:23" ht="19.5" thickBot="1" x14ac:dyDescent="0.35">
      <c r="B107" s="190" t="s">
        <v>177</v>
      </c>
      <c r="C107" s="35" t="s">
        <v>28</v>
      </c>
      <c r="D107" s="35" t="s">
        <v>15</v>
      </c>
      <c r="E107" s="357" t="s">
        <v>230</v>
      </c>
      <c r="F107" s="35" t="s">
        <v>124</v>
      </c>
      <c r="G107" s="142"/>
      <c r="H107" s="181"/>
      <c r="I107" s="358">
        <v>0</v>
      </c>
      <c r="J107" s="358">
        <v>21</v>
      </c>
      <c r="K107" s="358">
        <v>20.9</v>
      </c>
      <c r="L107" s="362">
        <v>0</v>
      </c>
      <c r="W107">
        <v>935</v>
      </c>
    </row>
    <row r="108" spans="2:23" ht="19.5" thickBot="1" x14ac:dyDescent="0.35">
      <c r="B108" s="190" t="s">
        <v>177</v>
      </c>
      <c r="C108" s="145" t="s">
        <v>28</v>
      </c>
      <c r="D108" s="145" t="s">
        <v>15</v>
      </c>
      <c r="E108" s="145" t="s">
        <v>230</v>
      </c>
      <c r="F108" s="145" t="s">
        <v>126</v>
      </c>
      <c r="G108" s="174"/>
      <c r="H108" s="174"/>
      <c r="I108" s="366">
        <v>28.9</v>
      </c>
      <c r="J108" s="366">
        <v>28.9</v>
      </c>
      <c r="K108" s="366">
        <v>17.100000000000001</v>
      </c>
      <c r="L108" s="234">
        <f t="shared" si="7"/>
        <v>59.169550173010393</v>
      </c>
    </row>
    <row r="109" spans="2:23" ht="38.25" thickBot="1" x14ac:dyDescent="0.35">
      <c r="B109" s="190" t="s">
        <v>186</v>
      </c>
      <c r="C109" s="400" t="s">
        <v>28</v>
      </c>
      <c r="D109" s="400" t="s">
        <v>15</v>
      </c>
      <c r="E109" s="400" t="s">
        <v>185</v>
      </c>
      <c r="F109" s="400" t="s">
        <v>124</v>
      </c>
      <c r="G109" s="402"/>
      <c r="H109" s="402"/>
      <c r="I109" s="401"/>
      <c r="J109" s="401">
        <v>270</v>
      </c>
      <c r="K109" s="401">
        <v>0</v>
      </c>
      <c r="L109" s="234">
        <f t="shared" si="7"/>
        <v>0</v>
      </c>
    </row>
    <row r="110" spans="2:23" ht="38.25" thickBot="1" x14ac:dyDescent="0.35">
      <c r="B110" s="190" t="s">
        <v>187</v>
      </c>
      <c r="C110" s="400" t="s">
        <v>28</v>
      </c>
      <c r="D110" s="400" t="s">
        <v>15</v>
      </c>
      <c r="E110" s="400" t="s">
        <v>190</v>
      </c>
      <c r="F110" s="400" t="s">
        <v>124</v>
      </c>
      <c r="G110" s="402"/>
      <c r="H110" s="402"/>
      <c r="I110" s="401"/>
      <c r="J110" s="401">
        <v>70</v>
      </c>
      <c r="K110" s="401">
        <v>0</v>
      </c>
      <c r="L110" s="234">
        <f t="shared" si="7"/>
        <v>0</v>
      </c>
    </row>
    <row r="111" spans="2:23" ht="38.25" thickBot="1" x14ac:dyDescent="0.35">
      <c r="B111" s="190" t="s">
        <v>188</v>
      </c>
      <c r="C111" s="400" t="s">
        <v>28</v>
      </c>
      <c r="D111" s="400" t="s">
        <v>15</v>
      </c>
      <c r="E111" s="400" t="s">
        <v>191</v>
      </c>
      <c r="F111" s="400" t="s">
        <v>124</v>
      </c>
      <c r="G111" s="402"/>
      <c r="H111" s="402"/>
      <c r="I111" s="401"/>
      <c r="J111" s="401">
        <v>201</v>
      </c>
      <c r="K111" s="401">
        <v>0</v>
      </c>
      <c r="L111" s="234">
        <f t="shared" si="7"/>
        <v>0</v>
      </c>
    </row>
    <row r="112" spans="2:23" ht="38.25" thickBot="1" x14ac:dyDescent="0.35">
      <c r="B112" s="190" t="s">
        <v>189</v>
      </c>
      <c r="C112" s="400" t="s">
        <v>28</v>
      </c>
      <c r="D112" s="400" t="s">
        <v>15</v>
      </c>
      <c r="E112" s="400" t="s">
        <v>192</v>
      </c>
      <c r="F112" s="400" t="s">
        <v>124</v>
      </c>
      <c r="G112" s="402"/>
      <c r="H112" s="402"/>
      <c r="I112" s="401"/>
      <c r="J112" s="401">
        <v>1000</v>
      </c>
      <c r="K112" s="401">
        <v>0</v>
      </c>
      <c r="L112" s="234">
        <f t="shared" si="7"/>
        <v>0</v>
      </c>
    </row>
    <row r="113" spans="2:13" ht="56.25" x14ac:dyDescent="0.3">
      <c r="B113" s="190" t="s">
        <v>204</v>
      </c>
      <c r="C113" s="130" t="s">
        <v>28</v>
      </c>
      <c r="D113" s="130" t="s">
        <v>15</v>
      </c>
      <c r="E113" s="130" t="s">
        <v>205</v>
      </c>
      <c r="F113" s="130" t="s">
        <v>206</v>
      </c>
      <c r="G113" s="148"/>
      <c r="H113" s="148"/>
      <c r="I113" s="192">
        <v>0</v>
      </c>
      <c r="J113" s="192">
        <v>0</v>
      </c>
      <c r="K113" s="192">
        <v>0</v>
      </c>
      <c r="L113" s="192">
        <v>0</v>
      </c>
    </row>
    <row r="114" spans="2:13" ht="108" customHeight="1" thickBot="1" x14ac:dyDescent="0.35">
      <c r="B114" s="242" t="s">
        <v>272</v>
      </c>
      <c r="C114" s="281" t="s">
        <v>28</v>
      </c>
      <c r="D114" s="281" t="s">
        <v>15</v>
      </c>
      <c r="E114" s="391" t="s">
        <v>160</v>
      </c>
      <c r="F114" s="391" t="s">
        <v>161</v>
      </c>
      <c r="G114" s="129"/>
      <c r="H114" s="129"/>
      <c r="I114" s="392">
        <f>I115</f>
        <v>70</v>
      </c>
      <c r="J114" s="392">
        <f>J115</f>
        <v>70</v>
      </c>
      <c r="K114" s="193">
        <v>0</v>
      </c>
      <c r="L114" s="234">
        <f t="shared" si="7"/>
        <v>0</v>
      </c>
    </row>
    <row r="115" spans="2:13" ht="40.5" customHeight="1" thickBot="1" x14ac:dyDescent="0.35">
      <c r="B115" s="128" t="s">
        <v>164</v>
      </c>
      <c r="C115" s="130" t="s">
        <v>28</v>
      </c>
      <c r="D115" s="130" t="s">
        <v>15</v>
      </c>
      <c r="E115" s="126" t="s">
        <v>160</v>
      </c>
      <c r="F115" s="126" t="s">
        <v>124</v>
      </c>
      <c r="G115" s="129"/>
      <c r="H115" s="129"/>
      <c r="I115" s="193">
        <v>70</v>
      </c>
      <c r="J115" s="193">
        <v>70</v>
      </c>
      <c r="K115" s="193">
        <v>0</v>
      </c>
      <c r="L115" s="234">
        <f t="shared" si="7"/>
        <v>0</v>
      </c>
    </row>
    <row r="116" spans="2:13" ht="94.5" thickBot="1" x14ac:dyDescent="0.35">
      <c r="B116" s="356" t="s">
        <v>273</v>
      </c>
      <c r="C116" s="244" t="s">
        <v>28</v>
      </c>
      <c r="D116" s="244" t="s">
        <v>15</v>
      </c>
      <c r="E116" s="244" t="s">
        <v>221</v>
      </c>
      <c r="F116" s="244"/>
      <c r="G116" s="359"/>
      <c r="H116" s="360"/>
      <c r="I116" s="285">
        <f>I117+I120+I122+I124+I126+I119+I128</f>
        <v>7896.9000000000005</v>
      </c>
      <c r="J116" s="285">
        <f>J117+J120+J122+J124+J126+J119+J128</f>
        <v>8125.9000000000005</v>
      </c>
      <c r="K116" s="285">
        <f>K117+K120+K122+K124+K126+K128+K119</f>
        <v>4973.0900000000011</v>
      </c>
      <c r="L116" s="361">
        <f t="shared" si="7"/>
        <v>61.200482408102502</v>
      </c>
    </row>
    <row r="117" spans="2:13" ht="114.75" customHeight="1" x14ac:dyDescent="0.3">
      <c r="B117" s="311" t="s">
        <v>274</v>
      </c>
      <c r="C117" s="19" t="s">
        <v>28</v>
      </c>
      <c r="D117" s="19" t="s">
        <v>15</v>
      </c>
      <c r="E117" s="19" t="s">
        <v>231</v>
      </c>
      <c r="F117" s="19"/>
      <c r="G117" s="118">
        <v>-330</v>
      </c>
      <c r="H117" s="182"/>
      <c r="I117" s="256" t="str">
        <f>I118</f>
        <v>3387,6</v>
      </c>
      <c r="J117" s="256" t="str">
        <f>J118</f>
        <v>3387,6</v>
      </c>
      <c r="K117" s="256">
        <f>K118</f>
        <v>2376.8000000000002</v>
      </c>
      <c r="L117" s="255">
        <f t="shared" si="7"/>
        <v>70.161766442319063</v>
      </c>
    </row>
    <row r="118" spans="2:13" ht="61.5" customHeight="1" x14ac:dyDescent="0.3">
      <c r="B118" s="290" t="s">
        <v>125</v>
      </c>
      <c r="C118" s="24" t="s">
        <v>28</v>
      </c>
      <c r="D118" s="24" t="s">
        <v>15</v>
      </c>
      <c r="E118" s="35" t="s">
        <v>231</v>
      </c>
      <c r="F118" s="312" t="s">
        <v>124</v>
      </c>
      <c r="G118" s="313"/>
      <c r="H118" s="314"/>
      <c r="I118" s="315" t="s">
        <v>251</v>
      </c>
      <c r="J118" s="315" t="s">
        <v>251</v>
      </c>
      <c r="K118" s="316">
        <v>2376.8000000000002</v>
      </c>
      <c r="L118" s="316">
        <f t="shared" si="7"/>
        <v>70.161766442319063</v>
      </c>
    </row>
    <row r="119" spans="2:13" ht="69" customHeight="1" x14ac:dyDescent="0.3">
      <c r="B119" s="388" t="s">
        <v>182</v>
      </c>
      <c r="C119" s="24" t="s">
        <v>28</v>
      </c>
      <c r="D119" s="24" t="s">
        <v>15</v>
      </c>
      <c r="E119" s="35" t="s">
        <v>264</v>
      </c>
      <c r="F119" s="389"/>
      <c r="G119" s="167"/>
      <c r="H119" s="129"/>
      <c r="I119" s="329" t="s">
        <v>258</v>
      </c>
      <c r="J119" s="329" t="s">
        <v>271</v>
      </c>
      <c r="K119" s="387">
        <v>1.1000000000000001</v>
      </c>
      <c r="L119" s="193"/>
    </row>
    <row r="120" spans="2:13" ht="94.5" customHeight="1" x14ac:dyDescent="0.3">
      <c r="B120" s="319" t="s">
        <v>183</v>
      </c>
      <c r="C120" s="288" t="s">
        <v>28</v>
      </c>
      <c r="D120" s="288" t="s">
        <v>15</v>
      </c>
      <c r="E120" s="158" t="s">
        <v>263</v>
      </c>
      <c r="F120" s="288"/>
      <c r="G120" s="293"/>
      <c r="H120" s="294"/>
      <c r="I120" s="295">
        <f>I121</f>
        <v>601</v>
      </c>
      <c r="J120" s="295">
        <f>J121</f>
        <v>601</v>
      </c>
      <c r="K120" s="295" t="str">
        <f>K121</f>
        <v>237</v>
      </c>
      <c r="L120" s="317">
        <f t="shared" si="7"/>
        <v>39.434276206322799</v>
      </c>
      <c r="M120" s="318"/>
    </row>
    <row r="121" spans="2:13" ht="59.25" customHeight="1" x14ac:dyDescent="0.3">
      <c r="B121" s="290" t="s">
        <v>125</v>
      </c>
      <c r="C121" s="35" t="s">
        <v>28</v>
      </c>
      <c r="D121" s="35" t="s">
        <v>15</v>
      </c>
      <c r="E121" s="35" t="s">
        <v>263</v>
      </c>
      <c r="F121" s="35" t="s">
        <v>124</v>
      </c>
      <c r="G121" s="142"/>
      <c r="H121" s="181"/>
      <c r="I121" s="257">
        <v>601</v>
      </c>
      <c r="J121" s="257">
        <v>601</v>
      </c>
      <c r="K121" s="254" t="s">
        <v>270</v>
      </c>
      <c r="L121" s="233">
        <f t="shared" si="7"/>
        <v>39.434276206322799</v>
      </c>
    </row>
    <row r="122" spans="2:13" ht="90.75" customHeight="1" x14ac:dyDescent="0.3">
      <c r="B122" s="319" t="s">
        <v>167</v>
      </c>
      <c r="C122" s="288" t="s">
        <v>28</v>
      </c>
      <c r="D122" s="291" t="s">
        <v>15</v>
      </c>
      <c r="E122" s="126" t="s">
        <v>262</v>
      </c>
      <c r="F122" s="322"/>
      <c r="G122" s="293"/>
      <c r="H122" s="294"/>
      <c r="I122" s="295">
        <f>I123</f>
        <v>2002</v>
      </c>
      <c r="J122" s="295">
        <f>J123</f>
        <v>2002</v>
      </c>
      <c r="K122" s="295">
        <v>1648.7</v>
      </c>
      <c r="L122" s="317">
        <f t="shared" si="7"/>
        <v>82.352647352647352</v>
      </c>
    </row>
    <row r="123" spans="2:13" ht="55.5" customHeight="1" x14ac:dyDescent="0.3">
      <c r="B123" s="290" t="s">
        <v>125</v>
      </c>
      <c r="C123" s="19" t="s">
        <v>28</v>
      </c>
      <c r="D123" s="320" t="s">
        <v>15</v>
      </c>
      <c r="E123" s="126" t="s">
        <v>262</v>
      </c>
      <c r="F123" s="323" t="s">
        <v>124</v>
      </c>
      <c r="G123" s="118"/>
      <c r="H123" s="182"/>
      <c r="I123" s="256">
        <v>2002</v>
      </c>
      <c r="J123" s="256">
        <v>2002</v>
      </c>
      <c r="K123" s="254" t="s">
        <v>269</v>
      </c>
      <c r="L123" s="255">
        <f t="shared" si="7"/>
        <v>82.352647352647352</v>
      </c>
    </row>
    <row r="124" spans="2:13" ht="76.5" customHeight="1" x14ac:dyDescent="0.3">
      <c r="B124" s="324" t="s">
        <v>168</v>
      </c>
      <c r="C124" s="24" t="s">
        <v>28</v>
      </c>
      <c r="D124" s="321" t="s">
        <v>15</v>
      </c>
      <c r="E124" s="157" t="s">
        <v>261</v>
      </c>
      <c r="F124" s="216"/>
      <c r="G124" s="122"/>
      <c r="H124" s="184"/>
      <c r="I124" s="236" t="str">
        <f>I125</f>
        <v>1376,3</v>
      </c>
      <c r="J124" s="236" t="str">
        <f>J125</f>
        <v>1376,3</v>
      </c>
      <c r="K124" s="236">
        <f>K125</f>
        <v>461.1</v>
      </c>
      <c r="L124" s="235">
        <f t="shared" si="7"/>
        <v>33.502870013805129</v>
      </c>
    </row>
    <row r="125" spans="2:13" ht="57.75" customHeight="1" x14ac:dyDescent="0.3">
      <c r="B125" s="290" t="s">
        <v>125</v>
      </c>
      <c r="C125" s="24" t="s">
        <v>28</v>
      </c>
      <c r="D125" s="321" t="s">
        <v>15</v>
      </c>
      <c r="E125" s="157" t="s">
        <v>261</v>
      </c>
      <c r="F125" s="216" t="s">
        <v>124</v>
      </c>
      <c r="G125" s="122"/>
      <c r="H125" s="184"/>
      <c r="I125" s="329" t="s">
        <v>166</v>
      </c>
      <c r="J125" s="329" t="s">
        <v>166</v>
      </c>
      <c r="K125" s="193">
        <v>461.1</v>
      </c>
      <c r="L125" s="235">
        <f t="shared" si="7"/>
        <v>33.502870013805129</v>
      </c>
    </row>
    <row r="126" spans="2:13" ht="95.25" customHeight="1" x14ac:dyDescent="0.3">
      <c r="B126" s="324" t="s">
        <v>169</v>
      </c>
      <c r="C126" s="24" t="s">
        <v>28</v>
      </c>
      <c r="D126" s="321" t="s">
        <v>15</v>
      </c>
      <c r="E126" s="157" t="s">
        <v>260</v>
      </c>
      <c r="F126" s="216"/>
      <c r="G126" s="129"/>
      <c r="H126" s="129"/>
      <c r="I126" s="328">
        <f>I127</f>
        <v>200</v>
      </c>
      <c r="J126" s="328">
        <f>J127</f>
        <v>200</v>
      </c>
      <c r="K126" s="328">
        <f>K127</f>
        <v>118.79</v>
      </c>
      <c r="L126" s="235">
        <f t="shared" si="7"/>
        <v>59.395000000000003</v>
      </c>
    </row>
    <row r="127" spans="2:13" ht="57" customHeight="1" thickBot="1" x14ac:dyDescent="0.35">
      <c r="B127" s="330" t="s">
        <v>125</v>
      </c>
      <c r="C127" s="157" t="s">
        <v>28</v>
      </c>
      <c r="D127" s="157" t="s">
        <v>15</v>
      </c>
      <c r="E127" s="157" t="s">
        <v>260</v>
      </c>
      <c r="F127" s="157" t="s">
        <v>124</v>
      </c>
      <c r="G127" s="176"/>
      <c r="H127" s="176"/>
      <c r="I127" s="331">
        <v>200</v>
      </c>
      <c r="J127" s="331">
        <v>200</v>
      </c>
      <c r="K127" s="194">
        <v>118.79</v>
      </c>
      <c r="L127" s="335">
        <f t="shared" si="7"/>
        <v>59.395000000000003</v>
      </c>
    </row>
    <row r="128" spans="2:13" ht="72" customHeight="1" thickBot="1" x14ac:dyDescent="0.35">
      <c r="B128" s="394" t="s">
        <v>250</v>
      </c>
      <c r="C128" s="172" t="s">
        <v>28</v>
      </c>
      <c r="D128" s="172" t="s">
        <v>15</v>
      </c>
      <c r="E128" s="172" t="s">
        <v>249</v>
      </c>
      <c r="F128" s="172" t="s">
        <v>124</v>
      </c>
      <c r="G128" s="187"/>
      <c r="H128" s="187"/>
      <c r="I128" s="407">
        <v>270</v>
      </c>
      <c r="J128" s="407">
        <v>270</v>
      </c>
      <c r="K128" s="203">
        <v>129.6</v>
      </c>
      <c r="L128" s="303"/>
    </row>
    <row r="129" spans="2:15" ht="85.9" customHeight="1" thickBot="1" x14ac:dyDescent="0.35">
      <c r="B129" s="134" t="s">
        <v>176</v>
      </c>
      <c r="C129" s="135" t="s">
        <v>28</v>
      </c>
      <c r="D129" s="135" t="s">
        <v>15</v>
      </c>
      <c r="E129" s="135" t="s">
        <v>232</v>
      </c>
      <c r="F129" s="135"/>
      <c r="G129" s="174"/>
      <c r="H129" s="174"/>
      <c r="I129" s="333">
        <f>I130+I133</f>
        <v>1262.5</v>
      </c>
      <c r="J129" s="333">
        <f>J130+J133+J132+J134</f>
        <v>6616.2099999999991</v>
      </c>
      <c r="K129" s="333">
        <f>K130+K133+K132+K134</f>
        <v>6595.4</v>
      </c>
      <c r="L129" s="303">
        <f t="shared" si="7"/>
        <v>99.685469475727047</v>
      </c>
    </row>
    <row r="130" spans="2:15" ht="42" customHeight="1" x14ac:dyDescent="0.3">
      <c r="B130" s="137" t="s">
        <v>141</v>
      </c>
      <c r="C130" s="130" t="s">
        <v>28</v>
      </c>
      <c r="D130" s="130" t="s">
        <v>15</v>
      </c>
      <c r="E130" s="130" t="s">
        <v>233</v>
      </c>
      <c r="F130" s="130"/>
      <c r="G130" s="148"/>
      <c r="H130" s="148"/>
      <c r="I130" s="332">
        <f>I131+I132</f>
        <v>1262.5</v>
      </c>
      <c r="J130" s="332">
        <f>J131</f>
        <v>524.30999999999995</v>
      </c>
      <c r="K130" s="332">
        <f>K131</f>
        <v>503.5</v>
      </c>
      <c r="L130" s="203">
        <f t="shared" si="7"/>
        <v>96.030974042074362</v>
      </c>
    </row>
    <row r="131" spans="2:15" ht="61.5" customHeight="1" x14ac:dyDescent="0.3">
      <c r="B131" s="190" t="s">
        <v>125</v>
      </c>
      <c r="C131" s="172" t="s">
        <v>28</v>
      </c>
      <c r="D131" s="172" t="s">
        <v>15</v>
      </c>
      <c r="E131" s="172" t="s">
        <v>233</v>
      </c>
      <c r="F131" s="157" t="s">
        <v>124</v>
      </c>
      <c r="G131" s="176"/>
      <c r="H131" s="176"/>
      <c r="I131" s="331">
        <v>1262.5</v>
      </c>
      <c r="J131" s="331">
        <v>524.30999999999995</v>
      </c>
      <c r="K131" s="194">
        <v>503.5</v>
      </c>
      <c r="L131" s="203">
        <f t="shared" si="7"/>
        <v>96.030974042074362</v>
      </c>
    </row>
    <row r="132" spans="2:15" ht="64.150000000000006" customHeight="1" x14ac:dyDescent="0.3">
      <c r="B132" s="128" t="s">
        <v>202</v>
      </c>
      <c r="C132" s="126" t="s">
        <v>28</v>
      </c>
      <c r="D132" s="126" t="s">
        <v>15</v>
      </c>
      <c r="E132" s="126" t="s">
        <v>197</v>
      </c>
      <c r="F132" s="126" t="s">
        <v>124</v>
      </c>
      <c r="G132" s="129"/>
      <c r="H132" s="129"/>
      <c r="I132" s="328">
        <v>0</v>
      </c>
      <c r="J132" s="328">
        <v>0</v>
      </c>
      <c r="K132" s="193">
        <v>0</v>
      </c>
      <c r="L132" s="203" t="e">
        <f t="shared" si="7"/>
        <v>#DIV/0!</v>
      </c>
    </row>
    <row r="133" spans="2:15" ht="76.150000000000006" customHeight="1" x14ac:dyDescent="0.3">
      <c r="B133" s="128" t="s">
        <v>202</v>
      </c>
      <c r="C133" s="126" t="s">
        <v>28</v>
      </c>
      <c r="D133" s="126" t="s">
        <v>15</v>
      </c>
      <c r="E133" s="126" t="s">
        <v>184</v>
      </c>
      <c r="F133" s="157" t="s">
        <v>124</v>
      </c>
      <c r="G133" s="176"/>
      <c r="H133" s="176"/>
      <c r="I133" s="331">
        <v>0</v>
      </c>
      <c r="J133" s="331">
        <v>5091.8999999999996</v>
      </c>
      <c r="K133" s="194">
        <v>5091.8999999999996</v>
      </c>
      <c r="L133" s="203">
        <f t="shared" si="7"/>
        <v>100</v>
      </c>
    </row>
    <row r="134" spans="2:15" ht="76.150000000000006" customHeight="1" x14ac:dyDescent="0.3">
      <c r="B134" s="128" t="s">
        <v>204</v>
      </c>
      <c r="C134" s="126" t="s">
        <v>28</v>
      </c>
      <c r="D134" s="126" t="s">
        <v>15</v>
      </c>
      <c r="E134" s="126" t="s">
        <v>203</v>
      </c>
      <c r="F134" s="126" t="s">
        <v>124</v>
      </c>
      <c r="G134" s="129"/>
      <c r="H134" s="129"/>
      <c r="I134" s="328"/>
      <c r="J134" s="328">
        <v>1000</v>
      </c>
      <c r="K134" s="193">
        <v>1000</v>
      </c>
      <c r="L134" s="193">
        <f t="shared" si="7"/>
        <v>100</v>
      </c>
    </row>
    <row r="135" spans="2:15" ht="76.150000000000006" customHeight="1" x14ac:dyDescent="0.3">
      <c r="B135" s="128"/>
      <c r="C135" s="126"/>
      <c r="D135" s="126"/>
      <c r="E135" s="126"/>
      <c r="F135" s="126"/>
      <c r="G135" s="129"/>
      <c r="H135" s="129"/>
      <c r="I135" s="328"/>
      <c r="J135" s="328"/>
      <c r="K135" s="193"/>
      <c r="L135" s="193"/>
    </row>
    <row r="136" spans="2:15" ht="21.6" customHeight="1" thickBot="1" x14ac:dyDescent="0.35">
      <c r="B136" s="325" t="s">
        <v>43</v>
      </c>
      <c r="C136" s="373" t="s">
        <v>32</v>
      </c>
      <c r="D136" s="244" t="s">
        <v>108</v>
      </c>
      <c r="E136" s="374"/>
      <c r="F136" s="336"/>
      <c r="G136" s="306" t="e">
        <f>#REF!+#REF!</f>
        <v>#REF!</v>
      </c>
      <c r="H136" s="326"/>
      <c r="I136" s="327">
        <f>I137</f>
        <v>303.39999999999998</v>
      </c>
      <c r="J136" s="327">
        <f>J137</f>
        <v>303.39999999999998</v>
      </c>
      <c r="K136" s="327">
        <f>K137</f>
        <v>50.24</v>
      </c>
      <c r="L136" s="286">
        <f t="shared" ref="L136:L143" si="10">K136/J136%</f>
        <v>16.558998022412659</v>
      </c>
    </row>
    <row r="137" spans="2:15" ht="19.5" thickBot="1" x14ac:dyDescent="0.35">
      <c r="B137" s="214" t="s">
        <v>142</v>
      </c>
      <c r="C137" s="135" t="s">
        <v>32</v>
      </c>
      <c r="D137" s="135" t="s">
        <v>108</v>
      </c>
      <c r="E137" s="135"/>
      <c r="F137" s="135"/>
      <c r="G137" s="174"/>
      <c r="H137" s="174"/>
      <c r="I137" s="209">
        <f>+I138</f>
        <v>303.39999999999998</v>
      </c>
      <c r="J137" s="209">
        <f>+J138</f>
        <v>303.39999999999998</v>
      </c>
      <c r="K137" s="209">
        <f>+K138</f>
        <v>50.24</v>
      </c>
      <c r="L137" s="250">
        <f t="shared" si="10"/>
        <v>16.558998022412659</v>
      </c>
    </row>
    <row r="138" spans="2:15" ht="186" customHeight="1" thickBot="1" x14ac:dyDescent="0.35">
      <c r="B138" s="241" t="s">
        <v>170</v>
      </c>
      <c r="C138" s="150" t="s">
        <v>32</v>
      </c>
      <c r="D138" s="150" t="s">
        <v>11</v>
      </c>
      <c r="E138" s="150" t="s">
        <v>234</v>
      </c>
      <c r="F138" s="150"/>
      <c r="G138" s="151"/>
      <c r="H138" s="163"/>
      <c r="I138" s="209">
        <f>I139+I142</f>
        <v>303.39999999999998</v>
      </c>
      <c r="J138" s="209">
        <f>J139+J142</f>
        <v>303.39999999999998</v>
      </c>
      <c r="K138" s="209">
        <f>K139+K142</f>
        <v>50.24</v>
      </c>
      <c r="L138" s="208">
        <f t="shared" si="10"/>
        <v>16.558998022412659</v>
      </c>
    </row>
    <row r="139" spans="2:15" ht="77.25" customHeight="1" x14ac:dyDescent="0.3">
      <c r="B139" s="171" t="s">
        <v>157</v>
      </c>
      <c r="C139" s="130" t="s">
        <v>32</v>
      </c>
      <c r="D139" s="130" t="s">
        <v>11</v>
      </c>
      <c r="E139" s="299" t="s">
        <v>235</v>
      </c>
      <c r="F139" s="172"/>
      <c r="G139" s="187"/>
      <c r="H139" s="187"/>
      <c r="I139" s="203">
        <f>I140+I141</f>
        <v>203.4</v>
      </c>
      <c r="J139" s="203">
        <f>J140+J141</f>
        <v>203.4</v>
      </c>
      <c r="K139" s="203">
        <f>K140+K141</f>
        <v>50.24</v>
      </c>
      <c r="L139" s="140">
        <f t="shared" si="10"/>
        <v>24.70009832841691</v>
      </c>
    </row>
    <row r="140" spans="2:15" ht="60" customHeight="1" x14ac:dyDescent="0.3">
      <c r="B140" s="128" t="s">
        <v>125</v>
      </c>
      <c r="C140" s="126" t="s">
        <v>32</v>
      </c>
      <c r="D140" s="126" t="s">
        <v>11</v>
      </c>
      <c r="E140" s="126" t="s">
        <v>235</v>
      </c>
      <c r="F140" s="126" t="s">
        <v>124</v>
      </c>
      <c r="G140" s="129"/>
      <c r="H140" s="129"/>
      <c r="I140" s="193">
        <v>203.4</v>
      </c>
      <c r="J140" s="193">
        <v>203.4</v>
      </c>
      <c r="K140" s="193">
        <v>50.24</v>
      </c>
      <c r="L140" s="127">
        <f t="shared" si="10"/>
        <v>24.70009832841691</v>
      </c>
    </row>
    <row r="141" spans="2:15" ht="42.75" customHeight="1" x14ac:dyDescent="0.3">
      <c r="B141" s="190" t="s">
        <v>113</v>
      </c>
      <c r="C141" s="126" t="s">
        <v>32</v>
      </c>
      <c r="D141" s="126" t="s">
        <v>11</v>
      </c>
      <c r="E141" s="126" t="s">
        <v>235</v>
      </c>
      <c r="F141" s="157" t="s">
        <v>126</v>
      </c>
      <c r="G141" s="176"/>
      <c r="H141" s="176"/>
      <c r="I141" s="194">
        <v>0</v>
      </c>
      <c r="J141" s="194">
        <v>0</v>
      </c>
      <c r="K141" s="194">
        <v>0</v>
      </c>
      <c r="L141" s="159" t="e">
        <f>K141/J141%</f>
        <v>#DIV/0!</v>
      </c>
    </row>
    <row r="142" spans="2:15" ht="126" customHeight="1" x14ac:dyDescent="0.3">
      <c r="B142" s="128" t="s">
        <v>158</v>
      </c>
      <c r="C142" s="130" t="s">
        <v>32</v>
      </c>
      <c r="D142" s="130" t="s">
        <v>17</v>
      </c>
      <c r="E142" s="126" t="s">
        <v>236</v>
      </c>
      <c r="F142" s="126" t="s">
        <v>156</v>
      </c>
      <c r="G142" s="129"/>
      <c r="H142" s="129"/>
      <c r="I142" s="193">
        <f>I143</f>
        <v>100</v>
      </c>
      <c r="J142" s="193">
        <v>100</v>
      </c>
      <c r="K142" s="170">
        <v>0</v>
      </c>
      <c r="L142" s="159">
        <f t="shared" si="10"/>
        <v>0</v>
      </c>
    </row>
    <row r="143" spans="2:15" ht="53.25" customHeight="1" thickBot="1" x14ac:dyDescent="0.35">
      <c r="B143" s="190" t="s">
        <v>125</v>
      </c>
      <c r="C143" s="172" t="s">
        <v>32</v>
      </c>
      <c r="D143" s="172" t="s">
        <v>17</v>
      </c>
      <c r="E143" s="172" t="s">
        <v>236</v>
      </c>
      <c r="F143" s="157" t="s">
        <v>124</v>
      </c>
      <c r="G143" s="176"/>
      <c r="H143" s="176"/>
      <c r="I143" s="194">
        <v>100</v>
      </c>
      <c r="J143" s="194">
        <v>100</v>
      </c>
      <c r="K143" s="166">
        <v>0</v>
      </c>
      <c r="L143" s="159">
        <f t="shared" si="10"/>
        <v>0</v>
      </c>
    </row>
    <row r="144" spans="2:15" ht="75.75" thickBot="1" x14ac:dyDescent="0.35">
      <c r="B144" s="178" t="s">
        <v>139</v>
      </c>
      <c r="C144" s="177" t="s">
        <v>52</v>
      </c>
      <c r="D144" s="135" t="s">
        <v>108</v>
      </c>
      <c r="E144" s="135" t="s">
        <v>220</v>
      </c>
      <c r="F144" s="135"/>
      <c r="G144" s="174"/>
      <c r="H144" s="174"/>
      <c r="I144" s="209">
        <f>I145</f>
        <v>286.10000000000002</v>
      </c>
      <c r="J144" s="209">
        <f>J145</f>
        <v>286.10000000000002</v>
      </c>
      <c r="K144" s="209">
        <f>K145</f>
        <v>197</v>
      </c>
      <c r="L144" s="212">
        <f t="shared" ref="L144:L153" si="11">K144/J144%</f>
        <v>68.857042991960853</v>
      </c>
      <c r="O144" s="258"/>
    </row>
    <row r="145" spans="2:16" ht="19.5" thickBot="1" x14ac:dyDescent="0.35">
      <c r="B145" s="134" t="s">
        <v>51</v>
      </c>
      <c r="C145" s="135" t="s">
        <v>52</v>
      </c>
      <c r="D145" s="135" t="s">
        <v>108</v>
      </c>
      <c r="E145" s="135" t="s">
        <v>220</v>
      </c>
      <c r="F145" s="145"/>
      <c r="G145" s="146"/>
      <c r="H145" s="146"/>
      <c r="I145" s="223">
        <f>I146+I149</f>
        <v>286.10000000000002</v>
      </c>
      <c r="J145" s="223">
        <f>J146+J149</f>
        <v>286.10000000000002</v>
      </c>
      <c r="K145" s="223">
        <f>K146+K149</f>
        <v>197</v>
      </c>
      <c r="L145" s="212">
        <f t="shared" si="11"/>
        <v>68.857042991960853</v>
      </c>
    </row>
    <row r="146" spans="2:16" ht="19.5" thickBot="1" x14ac:dyDescent="0.35">
      <c r="B146" s="134" t="s">
        <v>53</v>
      </c>
      <c r="C146" s="135" t="s">
        <v>52</v>
      </c>
      <c r="D146" s="135" t="s">
        <v>11</v>
      </c>
      <c r="E146" s="251" t="s">
        <v>237</v>
      </c>
      <c r="F146" s="145"/>
      <c r="G146" s="146"/>
      <c r="H146" s="146"/>
      <c r="I146" s="147">
        <f t="shared" ref="I146:K147" si="12">I147</f>
        <v>266.10000000000002</v>
      </c>
      <c r="J146" s="147">
        <f t="shared" si="12"/>
        <v>266.10000000000002</v>
      </c>
      <c r="K146" s="147">
        <f t="shared" si="12"/>
        <v>187</v>
      </c>
      <c r="L146" s="189">
        <f t="shared" si="11"/>
        <v>70.274332957534767</v>
      </c>
    </row>
    <row r="147" spans="2:16" ht="115.5" customHeight="1" x14ac:dyDescent="0.3">
      <c r="B147" s="171" t="s">
        <v>143</v>
      </c>
      <c r="C147" s="172" t="s">
        <v>52</v>
      </c>
      <c r="D147" s="172" t="s">
        <v>11</v>
      </c>
      <c r="E147" s="126" t="s">
        <v>237</v>
      </c>
      <c r="F147" s="172"/>
      <c r="G147" s="187"/>
      <c r="H147" s="187"/>
      <c r="I147" s="215">
        <f t="shared" si="12"/>
        <v>266.10000000000002</v>
      </c>
      <c r="J147" s="215">
        <f>J148</f>
        <v>266.10000000000002</v>
      </c>
      <c r="K147" s="215">
        <f>K148</f>
        <v>187</v>
      </c>
      <c r="L147" s="127">
        <f t="shared" si="11"/>
        <v>70.274332957534767</v>
      </c>
    </row>
    <row r="148" spans="2:16" ht="45.75" customHeight="1" thickBot="1" x14ac:dyDescent="0.35">
      <c r="B148" s="343" t="s">
        <v>144</v>
      </c>
      <c r="C148" s="157" t="s">
        <v>52</v>
      </c>
      <c r="D148" s="157" t="s">
        <v>11</v>
      </c>
      <c r="E148" s="172" t="s">
        <v>237</v>
      </c>
      <c r="F148" s="157" t="s">
        <v>145</v>
      </c>
      <c r="G148" s="176"/>
      <c r="H148" s="176"/>
      <c r="I148" s="166">
        <v>266.10000000000002</v>
      </c>
      <c r="J148" s="166">
        <v>266.10000000000002</v>
      </c>
      <c r="K148" s="166">
        <v>187</v>
      </c>
      <c r="L148" s="159">
        <f t="shared" si="11"/>
        <v>70.274332957534767</v>
      </c>
    </row>
    <row r="149" spans="2:16" ht="39.75" customHeight="1" thickBot="1" x14ac:dyDescent="0.35">
      <c r="B149" s="214" t="s">
        <v>54</v>
      </c>
      <c r="C149" s="213" t="s">
        <v>52</v>
      </c>
      <c r="D149" s="135" t="s">
        <v>15</v>
      </c>
      <c r="E149" s="135" t="s">
        <v>238</v>
      </c>
      <c r="F149" s="135" t="s">
        <v>201</v>
      </c>
      <c r="G149" s="174"/>
      <c r="H149" s="174"/>
      <c r="I149" s="209">
        <f>I152+I150</f>
        <v>20</v>
      </c>
      <c r="J149" s="209">
        <f>J152+J150</f>
        <v>20</v>
      </c>
      <c r="K149" s="209">
        <f>K152+K150</f>
        <v>10</v>
      </c>
      <c r="L149" s="212">
        <v>0</v>
      </c>
    </row>
    <row r="150" spans="2:16" ht="38.25" thickBot="1" x14ac:dyDescent="0.35">
      <c r="B150" s="134" t="s">
        <v>99</v>
      </c>
      <c r="C150" s="135" t="s">
        <v>52</v>
      </c>
      <c r="D150" s="135" t="s">
        <v>15</v>
      </c>
      <c r="E150" s="135" t="s">
        <v>238</v>
      </c>
      <c r="F150" s="135"/>
      <c r="G150" s="174"/>
      <c r="H150" s="174"/>
      <c r="I150" s="209">
        <f>I151</f>
        <v>0</v>
      </c>
      <c r="J150" s="209">
        <f>J151</f>
        <v>0</v>
      </c>
      <c r="K150" s="209">
        <f>K151</f>
        <v>0</v>
      </c>
      <c r="L150" s="250">
        <v>0</v>
      </c>
      <c r="O150" s="103"/>
    </row>
    <row r="151" spans="2:16" ht="19.5" thickBot="1" x14ac:dyDescent="0.35">
      <c r="B151" s="137" t="s">
        <v>114</v>
      </c>
      <c r="C151" s="130" t="s">
        <v>52</v>
      </c>
      <c r="D151" s="375" t="s">
        <v>15</v>
      </c>
      <c r="E151" s="377" t="s">
        <v>238</v>
      </c>
      <c r="F151" s="376" t="s">
        <v>201</v>
      </c>
      <c r="G151" s="148"/>
      <c r="H151" s="148"/>
      <c r="I151" s="192">
        <v>0</v>
      </c>
      <c r="J151" s="192">
        <v>0</v>
      </c>
      <c r="K151" s="192">
        <v>0</v>
      </c>
      <c r="L151" s="337">
        <v>0</v>
      </c>
    </row>
    <row r="152" spans="2:16" ht="61.5" customHeight="1" x14ac:dyDescent="0.3">
      <c r="B152" s="338" t="s">
        <v>146</v>
      </c>
      <c r="C152" s="287" t="s">
        <v>52</v>
      </c>
      <c r="D152" s="287" t="s">
        <v>15</v>
      </c>
      <c r="E152" s="130" t="s">
        <v>238</v>
      </c>
      <c r="F152" s="287"/>
      <c r="G152" s="339"/>
      <c r="H152" s="339"/>
      <c r="I152" s="340">
        <f>I153</f>
        <v>20</v>
      </c>
      <c r="J152" s="340">
        <f>J153</f>
        <v>20</v>
      </c>
      <c r="K152" s="340">
        <f>K153</f>
        <v>10</v>
      </c>
      <c r="L152" s="364">
        <f t="shared" si="11"/>
        <v>50</v>
      </c>
      <c r="P152" s="103"/>
    </row>
    <row r="153" spans="2:16" ht="38.25" thickBot="1" x14ac:dyDescent="0.35">
      <c r="B153" s="238" t="s">
        <v>144</v>
      </c>
      <c r="C153" s="157" t="s">
        <v>52</v>
      </c>
      <c r="D153" s="157" t="s">
        <v>15</v>
      </c>
      <c r="E153" s="172" t="s">
        <v>238</v>
      </c>
      <c r="F153" s="157" t="s">
        <v>145</v>
      </c>
      <c r="G153" s="176"/>
      <c r="H153" s="176"/>
      <c r="I153" s="342">
        <v>20</v>
      </c>
      <c r="J153" s="342">
        <v>20</v>
      </c>
      <c r="K153" s="342">
        <v>10</v>
      </c>
      <c r="L153" s="363">
        <f t="shared" si="11"/>
        <v>50</v>
      </c>
      <c r="P153" s="103"/>
    </row>
    <row r="154" spans="2:16" ht="98.25" customHeight="1" thickBot="1" x14ac:dyDescent="0.35">
      <c r="B154" s="241" t="s">
        <v>171</v>
      </c>
      <c r="C154" s="135" t="s">
        <v>57</v>
      </c>
      <c r="D154" s="135" t="s">
        <v>11</v>
      </c>
      <c r="E154" s="135" t="s">
        <v>239</v>
      </c>
      <c r="F154" s="135"/>
      <c r="G154" s="174"/>
      <c r="H154" s="174"/>
      <c r="I154" s="136">
        <f>+I155</f>
        <v>110</v>
      </c>
      <c r="J154" s="136">
        <f>+J155</f>
        <v>110</v>
      </c>
      <c r="K154" s="136">
        <f>+K155</f>
        <v>15.25</v>
      </c>
      <c r="L154" s="208">
        <f>K154/J154%</f>
        <v>13.863636363636363</v>
      </c>
    </row>
    <row r="155" spans="2:16" ht="19.5" thickBot="1" x14ac:dyDescent="0.35">
      <c r="B155" s="161" t="s">
        <v>104</v>
      </c>
      <c r="C155" s="150" t="s">
        <v>57</v>
      </c>
      <c r="D155" s="150" t="s">
        <v>108</v>
      </c>
      <c r="E155" s="135" t="s">
        <v>239</v>
      </c>
      <c r="F155" s="162"/>
      <c r="G155" s="163" t="e">
        <f>#REF!</f>
        <v>#REF!</v>
      </c>
      <c r="H155" s="186"/>
      <c r="I155" s="164">
        <f>I156</f>
        <v>110</v>
      </c>
      <c r="J155" s="164">
        <f>J156</f>
        <v>110</v>
      </c>
      <c r="K155" s="164">
        <f>K156</f>
        <v>15.25</v>
      </c>
      <c r="L155" s="208">
        <f>K155/J155%</f>
        <v>13.863636363636363</v>
      </c>
    </row>
    <row r="156" spans="2:16" ht="51.75" customHeight="1" x14ac:dyDescent="0.3">
      <c r="B156" s="171" t="s">
        <v>159</v>
      </c>
      <c r="C156" s="126" t="s">
        <v>57</v>
      </c>
      <c r="D156" s="216" t="s">
        <v>11</v>
      </c>
      <c r="E156" s="158" t="s">
        <v>240</v>
      </c>
      <c r="F156" s="24"/>
      <c r="G156" s="118"/>
      <c r="H156" s="182"/>
      <c r="I156" s="143">
        <f>I157+I158</f>
        <v>110</v>
      </c>
      <c r="J156" s="143">
        <f>J157+J158</f>
        <v>110</v>
      </c>
      <c r="K156" s="143">
        <f>K157+K158</f>
        <v>15.25</v>
      </c>
      <c r="L156" s="119">
        <f>K156/J156%</f>
        <v>13.863636363636363</v>
      </c>
    </row>
    <row r="157" spans="2:16" ht="59.25" customHeight="1" x14ac:dyDescent="0.3">
      <c r="B157" s="128" t="s">
        <v>125</v>
      </c>
      <c r="C157" s="126" t="s">
        <v>57</v>
      </c>
      <c r="D157" s="216" t="s">
        <v>11</v>
      </c>
      <c r="E157" s="158" t="s">
        <v>240</v>
      </c>
      <c r="F157" s="24" t="s">
        <v>124</v>
      </c>
      <c r="G157" s="118"/>
      <c r="H157" s="182"/>
      <c r="I157" s="143">
        <v>110</v>
      </c>
      <c r="J157" s="143">
        <v>110</v>
      </c>
      <c r="K157" s="228">
        <v>15.25</v>
      </c>
      <c r="L157" s="119">
        <f>K157/J157%</f>
        <v>13.863636363636363</v>
      </c>
    </row>
    <row r="158" spans="2:16" ht="38.25" thickBot="1" x14ac:dyDescent="0.35">
      <c r="B158" s="190" t="s">
        <v>113</v>
      </c>
      <c r="C158" s="157" t="s">
        <v>57</v>
      </c>
      <c r="D158" s="157" t="s">
        <v>11</v>
      </c>
      <c r="E158" s="35" t="s">
        <v>240</v>
      </c>
      <c r="F158" s="157" t="s">
        <v>126</v>
      </c>
      <c r="G158" s="176"/>
      <c r="H158" s="176"/>
      <c r="I158" s="159">
        <v>0</v>
      </c>
      <c r="J158" s="159"/>
      <c r="K158" s="159">
        <v>0</v>
      </c>
      <c r="L158" s="140" t="e">
        <f>K158/J158%</f>
        <v>#DIV/0!</v>
      </c>
    </row>
    <row r="159" spans="2:16" ht="75.75" thickBot="1" x14ac:dyDescent="0.35">
      <c r="B159" s="178" t="s">
        <v>139</v>
      </c>
      <c r="C159" s="135" t="s">
        <v>108</v>
      </c>
      <c r="D159" s="135" t="s">
        <v>108</v>
      </c>
      <c r="E159" s="347" t="s">
        <v>220</v>
      </c>
      <c r="F159" s="135"/>
      <c r="G159" s="174"/>
      <c r="H159" s="174"/>
      <c r="I159" s="136"/>
      <c r="J159" s="136"/>
      <c r="K159" s="136"/>
      <c r="L159" s="206"/>
    </row>
    <row r="160" spans="2:16" ht="38.25" thickBot="1" x14ac:dyDescent="0.35">
      <c r="B160" s="325" t="s">
        <v>20</v>
      </c>
      <c r="C160" s="344" t="s">
        <v>23</v>
      </c>
      <c r="D160" s="282" t="s">
        <v>108</v>
      </c>
      <c r="E160" s="282" t="s">
        <v>229</v>
      </c>
      <c r="F160" s="282"/>
      <c r="G160" s="284"/>
      <c r="H160" s="284"/>
      <c r="I160" s="345" t="str">
        <f t="shared" ref="I160:K162" si="13">I161</f>
        <v>3,77</v>
      </c>
      <c r="J160" s="369">
        <f t="shared" si="13"/>
        <v>3.77</v>
      </c>
      <c r="K160" s="346">
        <f>K163</f>
        <v>0</v>
      </c>
      <c r="L160" s="341">
        <f>K160/J160%</f>
        <v>0</v>
      </c>
    </row>
    <row r="161" spans="2:18" ht="42" customHeight="1" x14ac:dyDescent="0.3">
      <c r="B161" s="137" t="s">
        <v>112</v>
      </c>
      <c r="C161" s="130" t="s">
        <v>23</v>
      </c>
      <c r="D161" s="130" t="s">
        <v>11</v>
      </c>
      <c r="E161" s="130" t="s">
        <v>229</v>
      </c>
      <c r="F161" s="130"/>
      <c r="G161" s="148"/>
      <c r="H161" s="148"/>
      <c r="I161" s="192" t="str">
        <f t="shared" si="13"/>
        <v>3,77</v>
      </c>
      <c r="J161" s="192">
        <f>J162</f>
        <v>3.77</v>
      </c>
      <c r="K161" s="192">
        <f>K162</f>
        <v>0</v>
      </c>
      <c r="L161" s="133">
        <f>K161/J161%</f>
        <v>0</v>
      </c>
    </row>
    <row r="162" spans="2:18" ht="42.75" customHeight="1" x14ac:dyDescent="0.3">
      <c r="B162" s="137" t="s">
        <v>147</v>
      </c>
      <c r="C162" s="126" t="s">
        <v>23</v>
      </c>
      <c r="D162" s="126" t="s">
        <v>11</v>
      </c>
      <c r="E162" s="130" t="s">
        <v>229</v>
      </c>
      <c r="F162" s="126"/>
      <c r="G162" s="129"/>
      <c r="H162" s="129"/>
      <c r="I162" s="193" t="str">
        <f>I163</f>
        <v>3,77</v>
      </c>
      <c r="J162" s="193">
        <f t="shared" si="13"/>
        <v>3.77</v>
      </c>
      <c r="K162" s="193">
        <f t="shared" si="13"/>
        <v>0</v>
      </c>
      <c r="L162" s="127">
        <f>K162/J162%</f>
        <v>0</v>
      </c>
      <c r="R162" s="103"/>
    </row>
    <row r="163" spans="2:18" ht="37.5" x14ac:dyDescent="0.3">
      <c r="B163" s="224" t="s">
        <v>148</v>
      </c>
      <c r="C163" s="126" t="s">
        <v>23</v>
      </c>
      <c r="D163" s="126" t="s">
        <v>11</v>
      </c>
      <c r="E163" s="130" t="s">
        <v>229</v>
      </c>
      <c r="F163" s="126" t="s">
        <v>149</v>
      </c>
      <c r="G163" s="129"/>
      <c r="H163" s="129"/>
      <c r="I163" s="259" t="s">
        <v>248</v>
      </c>
      <c r="J163" s="193">
        <v>3.77</v>
      </c>
      <c r="K163" s="193">
        <v>0</v>
      </c>
      <c r="L163" s="127">
        <f>K163/J163%</f>
        <v>0</v>
      </c>
    </row>
    <row r="164" spans="2:18" ht="19.5" thickBot="1" x14ac:dyDescent="0.35">
      <c r="B164" s="190"/>
      <c r="C164" s="157"/>
      <c r="D164" s="157"/>
      <c r="E164" s="157"/>
      <c r="F164" s="157"/>
      <c r="G164" s="176"/>
      <c r="H164" s="176"/>
      <c r="I164" s="159"/>
      <c r="J164" s="159"/>
      <c r="K164" s="159"/>
      <c r="L164" s="159"/>
    </row>
    <row r="165" spans="2:18" ht="77.25" customHeight="1" thickBot="1" x14ac:dyDescent="0.35">
      <c r="B165" s="134" t="s">
        <v>109</v>
      </c>
      <c r="C165" s="135" t="s">
        <v>110</v>
      </c>
      <c r="D165" s="135" t="s">
        <v>108</v>
      </c>
      <c r="E165" s="135" t="s">
        <v>220</v>
      </c>
      <c r="F165" s="135"/>
      <c r="G165" s="174">
        <v>116.5</v>
      </c>
      <c r="H165" s="174"/>
      <c r="I165" s="188" t="str">
        <f t="shared" ref="I165:K167" si="14">I166</f>
        <v>287,6</v>
      </c>
      <c r="J165" s="188">
        <f t="shared" si="14"/>
        <v>287.60000000000002</v>
      </c>
      <c r="K165" s="209">
        <f t="shared" si="14"/>
        <v>287.60000000000002</v>
      </c>
      <c r="L165" s="239">
        <f>K165/J165%</f>
        <v>100</v>
      </c>
    </row>
    <row r="166" spans="2:18" ht="74.25" customHeight="1" thickBot="1" x14ac:dyDescent="0.35">
      <c r="B166" s="195" t="s">
        <v>111</v>
      </c>
      <c r="C166" s="130" t="s">
        <v>110</v>
      </c>
      <c r="D166" s="130" t="s">
        <v>15</v>
      </c>
      <c r="E166" s="299" t="s">
        <v>241</v>
      </c>
      <c r="F166" s="130"/>
      <c r="G166" s="148">
        <v>116.5</v>
      </c>
      <c r="H166" s="148"/>
      <c r="I166" s="145" t="str">
        <f t="shared" si="14"/>
        <v>287,6</v>
      </c>
      <c r="J166" s="348">
        <f t="shared" si="14"/>
        <v>287.60000000000002</v>
      </c>
      <c r="K166" s="348">
        <f t="shared" si="14"/>
        <v>287.60000000000002</v>
      </c>
      <c r="L166" s="133">
        <f>K166/J166%</f>
        <v>100</v>
      </c>
    </row>
    <row r="167" spans="2:18" ht="78" customHeight="1" thickBot="1" x14ac:dyDescent="0.35">
      <c r="B167" s="238" t="s">
        <v>119</v>
      </c>
      <c r="C167" s="130" t="s">
        <v>110</v>
      </c>
      <c r="D167" s="130" t="s">
        <v>15</v>
      </c>
      <c r="E167" s="126" t="s">
        <v>241</v>
      </c>
      <c r="F167" s="130"/>
      <c r="G167" s="148"/>
      <c r="H167" s="148"/>
      <c r="I167" s="145" t="str">
        <f t="shared" si="14"/>
        <v>287,6</v>
      </c>
      <c r="J167" s="348">
        <f t="shared" si="14"/>
        <v>287.60000000000002</v>
      </c>
      <c r="K167" s="348">
        <f>K168</f>
        <v>287.60000000000002</v>
      </c>
      <c r="L167" s="127">
        <f>K167/J167%</f>
        <v>100</v>
      </c>
    </row>
    <row r="168" spans="2:18" ht="20.100000000000001" customHeight="1" thickBot="1" x14ac:dyDescent="0.35">
      <c r="B168" s="238" t="s">
        <v>150</v>
      </c>
      <c r="C168" s="130" t="s">
        <v>110</v>
      </c>
      <c r="D168" s="130" t="s">
        <v>15</v>
      </c>
      <c r="E168" s="130" t="s">
        <v>241</v>
      </c>
      <c r="F168" s="130" t="s">
        <v>151</v>
      </c>
      <c r="G168" s="148"/>
      <c r="H168" s="148"/>
      <c r="I168" s="145" t="s">
        <v>247</v>
      </c>
      <c r="J168" s="348">
        <v>287.60000000000002</v>
      </c>
      <c r="K168" s="192">
        <v>287.60000000000002</v>
      </c>
      <c r="L168" s="127">
        <f>K168/J168%</f>
        <v>100</v>
      </c>
      <c r="O168" s="196"/>
    </row>
    <row r="169" spans="2:18" ht="19.5" thickBot="1" x14ac:dyDescent="0.35">
      <c r="J169" s="237"/>
    </row>
    <row r="170" spans="2:18" ht="18.75" x14ac:dyDescent="0.3">
      <c r="B170" s="2"/>
      <c r="C170" s="2"/>
      <c r="D170" s="2"/>
      <c r="E170" s="2"/>
      <c r="F170" s="2"/>
      <c r="G170" s="2"/>
      <c r="H170" s="2"/>
      <c r="I170" s="2"/>
    </row>
    <row r="172" spans="2:18" ht="18.75" x14ac:dyDescent="0.3">
      <c r="B172" s="2" t="s">
        <v>106</v>
      </c>
      <c r="C172" s="2"/>
      <c r="D172" s="2"/>
      <c r="E172" s="2"/>
      <c r="F172" s="2"/>
      <c r="G172" s="2"/>
      <c r="H172" s="2"/>
      <c r="I172" s="2"/>
      <c r="J172" s="103" t="s">
        <v>163</v>
      </c>
    </row>
    <row r="173" spans="2:18" ht="18.75" x14ac:dyDescent="0.3">
      <c r="B173" s="2"/>
      <c r="C173" s="2"/>
      <c r="D173" s="2"/>
      <c r="E173" s="2"/>
      <c r="F173" s="2"/>
      <c r="G173" s="2"/>
      <c r="H173" s="2"/>
      <c r="I173" s="2"/>
    </row>
  </sheetData>
  <mergeCells count="2">
    <mergeCell ref="C2:I6"/>
    <mergeCell ref="B10:I10"/>
  </mergeCells>
  <phoneticPr fontId="0" type="noConversion"/>
  <pageMargins left="0.78749999999999998" right="0.39374999999999999" top="0.39374999999999999" bottom="0.19652777777777777" header="0.51180555555555562" footer="0.51180555555555562"/>
  <pageSetup paperSize="9" scale="8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ФК РЗ  и ПРЗ декабрь 2006г</vt:lpstr>
      <vt:lpstr>ФУНК_КЛ_по PЗ и ПPЗ</vt:lpstr>
      <vt:lpstr>РЗ_ПРЗ_ЦСТ_ВР декабрь </vt:lpstr>
      <vt:lpstr>Excel_BuiltIn_Print_Titles_1</vt:lpstr>
      <vt:lpstr>Excel_BuiltIn_Print_Titles_2</vt:lpstr>
      <vt:lpstr>Excel_BuiltIn_Print_Titles_3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2020-04-30T05:43:39Z</cp:lastPrinted>
  <dcterms:created xsi:type="dcterms:W3CDTF">2020-11-05T17:18:22Z</dcterms:created>
  <dcterms:modified xsi:type="dcterms:W3CDTF">2020-11-05T17:18:22Z</dcterms:modified>
</cp:coreProperties>
</file>